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7590" tabRatio="487"/>
  </bookViews>
  <sheets>
    <sheet name="12-months" sheetId="4" r:id="rId1"/>
    <sheet name="36-months" sheetId="5" r:id="rId2"/>
    <sheet name="OTP" sheetId="6" r:id="rId3"/>
  </sheets>
  <calcPr calcId="125725"/>
</workbook>
</file>

<file path=xl/calcChain.xml><?xml version="1.0" encoding="utf-8"?>
<calcChain xmlns="http://schemas.openxmlformats.org/spreadsheetml/2006/main">
  <c r="A2" i="6"/>
  <c r="A2" i="5"/>
  <c r="B4" i="6"/>
  <c r="C7" s="1"/>
  <c r="A4"/>
  <c r="C8" i="5"/>
  <c r="D41" s="1"/>
  <c r="A8"/>
  <c r="D43" i="4"/>
  <c r="D42"/>
  <c r="D41"/>
  <c r="D40"/>
  <c r="G37"/>
  <c r="G36"/>
  <c r="G35"/>
  <c r="D37"/>
  <c r="D36"/>
  <c r="D35"/>
  <c r="G30"/>
  <c r="G29"/>
  <c r="G28"/>
  <c r="G27"/>
  <c r="G26"/>
  <c r="G24"/>
  <c r="G23"/>
  <c r="G22"/>
  <c r="G20"/>
  <c r="G19"/>
  <c r="G18"/>
  <c r="G17"/>
  <c r="G16"/>
  <c r="G14"/>
  <c r="G13"/>
  <c r="G12"/>
  <c r="G11"/>
  <c r="G34" s="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11"/>
  <c r="D34" s="1"/>
  <c r="H34"/>
  <c r="E34"/>
  <c r="H31" i="5"/>
  <c r="H25"/>
  <c r="H21"/>
  <c r="H34"/>
  <c r="E34"/>
  <c r="H31" i="4"/>
  <c r="H25"/>
  <c r="H21"/>
  <c r="C8" i="6" l="1"/>
  <c r="D18" i="5"/>
  <c r="D11"/>
  <c r="D23"/>
  <c r="G29"/>
  <c r="D15"/>
  <c r="D22"/>
  <c r="D30"/>
  <c r="G18"/>
  <c r="G28"/>
  <c r="G37"/>
  <c r="D13"/>
  <c r="D26"/>
  <c r="G13"/>
  <c r="G23"/>
  <c r="D36"/>
  <c r="D17"/>
  <c r="D31"/>
  <c r="G19"/>
  <c r="D40"/>
  <c r="D14"/>
  <c r="D19"/>
  <c r="D27"/>
  <c r="G14"/>
  <c r="G24"/>
  <c r="D37"/>
  <c r="D21"/>
  <c r="D25"/>
  <c r="D29"/>
  <c r="G12"/>
  <c r="G17"/>
  <c r="G22"/>
  <c r="G27"/>
  <c r="D35"/>
  <c r="G36"/>
  <c r="D42"/>
  <c r="D12"/>
  <c r="D16"/>
  <c r="D20"/>
  <c r="D24"/>
  <c r="D28"/>
  <c r="G11"/>
  <c r="G16"/>
  <c r="G20"/>
  <c r="G26"/>
  <c r="G30"/>
  <c r="G35"/>
  <c r="D34" l="1"/>
  <c r="G34"/>
</calcChain>
</file>

<file path=xl/sharedStrings.xml><?xml version="1.0" encoding="utf-8"?>
<sst xmlns="http://schemas.openxmlformats.org/spreadsheetml/2006/main" count="266" uniqueCount="182">
  <si>
    <t>A</t>
  </si>
  <si>
    <t>P</t>
  </si>
  <si>
    <t>M</t>
  </si>
  <si>
    <t>TSB</t>
  </si>
  <si>
    <t>D</t>
  </si>
  <si>
    <t>E</t>
  </si>
  <si>
    <t>ZD</t>
  </si>
  <si>
    <t>K1</t>
  </si>
  <si>
    <t>K2</t>
  </si>
  <si>
    <t>B</t>
  </si>
  <si>
    <t>S</t>
  </si>
  <si>
    <t>TD</t>
  </si>
  <si>
    <t>W</t>
  </si>
  <si>
    <t>ZW</t>
  </si>
  <si>
    <t>K3</t>
  </si>
  <si>
    <t>Testdata</t>
  </si>
  <si>
    <t>Сектор ПО</t>
  </si>
  <si>
    <t>Номер заказа первой подписки</t>
  </si>
  <si>
    <t>Truck</t>
  </si>
  <si>
    <r>
      <t xml:space="preserve">Пакет "МЕХАНИКА" </t>
    </r>
    <r>
      <rPr>
        <sz val="10"/>
        <rFont val="Bosch Office Sans"/>
        <family val="2"/>
      </rPr>
      <t>(SD, SIS, M, TSB)</t>
    </r>
  </si>
  <si>
    <r>
      <t xml:space="preserve">Пакет "ЭЛЕКТРИКА" </t>
    </r>
    <r>
      <rPr>
        <sz val="10"/>
        <rFont val="Bosch Office Sans"/>
        <family val="2"/>
      </rPr>
      <t>(SD, SIS, P, TSB)</t>
    </r>
  </si>
  <si>
    <r>
      <t>Пакет "МАСТЕР"</t>
    </r>
    <r>
      <rPr>
        <sz val="10"/>
        <rFont val="Bosch Office Sans"/>
        <family val="2"/>
      </rPr>
      <t xml:space="preserve"> (SD, SIS, M, P, TSB)</t>
    </r>
  </si>
  <si>
    <t>*** БАС/БДС/БДЦ могут приобрести не более пяти дополнительных подписок к одной первой</t>
  </si>
  <si>
    <t>F*</t>
  </si>
  <si>
    <t xml:space="preserve"> </t>
  </si>
  <si>
    <r>
      <t xml:space="preserve">C9 </t>
    </r>
    <r>
      <rPr>
        <sz val="10"/>
        <color indexed="8"/>
        <rFont val="Bosch Office Sans"/>
        <family val="2"/>
      </rPr>
      <t xml:space="preserve">(SD + SIS) </t>
    </r>
  </si>
  <si>
    <t>1987P12416</t>
  </si>
  <si>
    <t>1987P12556</t>
  </si>
  <si>
    <t>1987P12441</t>
  </si>
  <si>
    <t>1987P12581</t>
  </si>
  <si>
    <t>1987P12436</t>
  </si>
  <si>
    <t>1987P12446</t>
  </si>
  <si>
    <t>1987P12401</t>
  </si>
  <si>
    <t>1987P12431</t>
  </si>
  <si>
    <t>1987P12576</t>
  </si>
  <si>
    <t>1987P12586</t>
  </si>
  <si>
    <t>1987P12571</t>
  </si>
  <si>
    <t>1987P12531</t>
  </si>
  <si>
    <t>1987P12521</t>
  </si>
  <si>
    <t>1987P12541</t>
  </si>
  <si>
    <t>1987P12671</t>
  </si>
  <si>
    <t>1987P12661</t>
  </si>
  <si>
    <t>1987P12681</t>
  </si>
  <si>
    <t>1987P12476</t>
  </si>
  <si>
    <t>1987P12481</t>
  </si>
  <si>
    <t>1987P12466</t>
  </si>
  <si>
    <t>1987P12501</t>
  </si>
  <si>
    <t>1687P15016</t>
  </si>
  <si>
    <t>1987P12511</t>
  </si>
  <si>
    <t>1987P12456</t>
  </si>
  <si>
    <t>1987P12461</t>
  </si>
  <si>
    <t>1987P12506</t>
  </si>
  <si>
    <t>1987P12616</t>
  </si>
  <si>
    <t>1987P12621</t>
  </si>
  <si>
    <t>1987P12626</t>
  </si>
  <si>
    <t>1987P12641</t>
  </si>
  <si>
    <t>1987P12651</t>
  </si>
  <si>
    <t>1987P12596</t>
  </si>
  <si>
    <t>1987P12601</t>
  </si>
  <si>
    <t>1987P12646</t>
  </si>
  <si>
    <t>1987P12451</t>
  </si>
  <si>
    <t>1987P12491</t>
  </si>
  <si>
    <t>1987P12496</t>
  </si>
  <si>
    <t>1687P15046</t>
  </si>
  <si>
    <t>1687P15051</t>
  </si>
  <si>
    <t>1987P12591</t>
  </si>
  <si>
    <t>1987P12631</t>
  </si>
  <si>
    <t>1987P12636</t>
  </si>
  <si>
    <t>1987P12418</t>
  </si>
  <si>
    <t>1987P12443</t>
  </si>
  <si>
    <t>1987P12438</t>
  </si>
  <si>
    <t>1987P12448</t>
  </si>
  <si>
    <t>1987P12402</t>
  </si>
  <si>
    <t>1987P12558</t>
  </si>
  <si>
    <t>1987P12583</t>
  </si>
  <si>
    <t>1987P12578</t>
  </si>
  <si>
    <t>1987P12588</t>
  </si>
  <si>
    <t>1987P12433</t>
  </si>
  <si>
    <t>1987P12573</t>
  </si>
  <si>
    <t>1987P12533</t>
  </si>
  <si>
    <t>1987P12523</t>
  </si>
  <si>
    <t>1987P12543</t>
  </si>
  <si>
    <t>1987P12673</t>
  </si>
  <si>
    <t>1987P12663</t>
  </si>
  <si>
    <t>1987P12683</t>
  </si>
  <si>
    <t>1987P12478</t>
  </si>
  <si>
    <t>1987P12483</t>
  </si>
  <si>
    <t>1987P12488</t>
  </si>
  <si>
    <t>1987P12486</t>
  </si>
  <si>
    <t>1987P12618</t>
  </si>
  <si>
    <t>1987P12623</t>
  </si>
  <si>
    <t>1987P12628</t>
  </si>
  <si>
    <t>1987P12503</t>
  </si>
  <si>
    <t>1987P12643</t>
  </si>
  <si>
    <t>1687P15018</t>
  </si>
  <si>
    <t>1987P12513</t>
  </si>
  <si>
    <t>1987P12653</t>
  </si>
  <si>
    <t>1987P12458</t>
  </si>
  <si>
    <t>1987P12598</t>
  </si>
  <si>
    <t>1987P12463</t>
  </si>
  <si>
    <t>1987P12603</t>
  </si>
  <si>
    <t>1987P12468</t>
  </si>
  <si>
    <t>1987P12508</t>
  </si>
  <si>
    <t>1987P12648</t>
  </si>
  <si>
    <t>1987P12453</t>
  </si>
  <si>
    <t>1987P12593</t>
  </si>
  <si>
    <t>1987P12493</t>
  </si>
  <si>
    <t>1987P12633</t>
  </si>
  <si>
    <t>1987P12498</t>
  </si>
  <si>
    <t>1987P12638</t>
  </si>
  <si>
    <t>1687P15048</t>
  </si>
  <si>
    <t>1687P15053</t>
  </si>
  <si>
    <t>Каталог автомобильного оборудования</t>
  </si>
  <si>
    <t xml:space="preserve">Регулир.данные автомобильн.механ.компонентов+цепной привод ГРМ </t>
  </si>
  <si>
    <t>Деталировка и чертежи агрегатов дизельного впрыска</t>
  </si>
  <si>
    <t>Деталировка и чертежи электроагрегатов:стартеров,генер. и фар</t>
  </si>
  <si>
    <t xml:space="preserve">Архив деталировок и чертежей электроагрегатов на устаревш.модели </t>
  </si>
  <si>
    <t>Руководство по ремонту дизельных насосов высокого давления</t>
  </si>
  <si>
    <t>Руководство по ремонту стартеров и генераторов</t>
  </si>
  <si>
    <t>Руководство по ремонту дизельн.насосов,стартеров и генераторов</t>
  </si>
  <si>
    <t>Указания по ТО от производителей авто</t>
  </si>
  <si>
    <t>Значения контролируемых параметров дизельных насосов BOSCH</t>
  </si>
  <si>
    <t xml:space="preserve">Деталировка и чертежи агрегатов дизельного впрыска  Zexel </t>
  </si>
  <si>
    <t>Значения контролируемых параметров дизельных насосов Zexel</t>
  </si>
  <si>
    <t>Контрольные значения по насосам высокого давления VP-M/CP</t>
  </si>
  <si>
    <t>Технический сервисный бюллетень</t>
  </si>
  <si>
    <t>Системная диагностика для грузовых автомобилей</t>
  </si>
  <si>
    <t>Каталог Tec Doc</t>
  </si>
  <si>
    <t>Электрические принципиальные схемы</t>
  </si>
  <si>
    <t>Диагностика ЭБУ, подсказки и инструкции по устранению неисправностей</t>
  </si>
  <si>
    <t>F</t>
  </si>
  <si>
    <t>Название</t>
  </si>
  <si>
    <t>Номер заказа доп. подписки**</t>
  </si>
  <si>
    <t>Пакетные предложения</t>
  </si>
  <si>
    <t>1987P12416
1987P12431</t>
  </si>
  <si>
    <t>1987P12556
1987P12571</t>
  </si>
  <si>
    <t xml:space="preserve">Пакет А+С9 </t>
  </si>
  <si>
    <t xml:space="preserve">CompacSoft[plus] </t>
  </si>
  <si>
    <t>CD-ROM COMPACSOFT PLUS FSA 7xx</t>
  </si>
  <si>
    <t>1 987 P12 306</t>
  </si>
  <si>
    <t>1 987 P12 311</t>
  </si>
  <si>
    <t>1 987 P12 316</t>
  </si>
  <si>
    <t>KTS 200</t>
  </si>
  <si>
    <t>KTS 340</t>
  </si>
  <si>
    <t>Тех. данные от автопроизводителей для KTS 340</t>
  </si>
  <si>
    <t>Сервисно-технический бюллетень для KTS 340</t>
  </si>
  <si>
    <t>1987P12418
1987P12433</t>
  </si>
  <si>
    <t>1987P12558
1987P12573</t>
  </si>
  <si>
    <t>CompacSoft[plus]</t>
  </si>
  <si>
    <r>
      <t xml:space="preserve">KTS 200 OTP </t>
    </r>
    <r>
      <rPr>
        <sz val="10"/>
        <rFont val="Bosch Office Sans"/>
        <family val="2"/>
      </rPr>
      <t>(бессрочная необновляемая лицензия)</t>
    </r>
  </si>
  <si>
    <t>1 987 P12 220</t>
  </si>
  <si>
    <t>1987P12050
1987P12051</t>
  </si>
  <si>
    <t>-</t>
  </si>
  <si>
    <t>Программное обеспечение</t>
  </si>
  <si>
    <t>Значения нормо-часов. Расчет производственных затрат</t>
  </si>
  <si>
    <t>** к одной первой подписке можно приобрести не более двух дополнительных (за исключением БАС/БДС/БДЦ***). Каждая доп. подписка позволяет устанавливать ПО еще на один компьютер</t>
  </si>
  <si>
    <r>
      <t>Пакет OTP A+SD для KTS 5xx</t>
    </r>
    <r>
      <rPr>
        <sz val="10"/>
        <rFont val="Bosch Office Sans"/>
        <family val="2"/>
      </rPr>
      <t xml:space="preserve"> (бессрочная необновляемая лицензия)</t>
    </r>
  </si>
  <si>
    <t>1987P12308</t>
  </si>
  <si>
    <t>1987P12313</t>
  </si>
  <si>
    <t>1987P12318</t>
  </si>
  <si>
    <t>1987P12210</t>
  </si>
  <si>
    <t>Программное обеспечение к КТS 340</t>
  </si>
  <si>
    <t xml:space="preserve">Программное обеспечение к КТS 200 и KTS 340 </t>
  </si>
  <si>
    <t>* сегмент A является обязательным для установки всех сегментов и пакетов кроме ПО для КТS 200, KTS 340</t>
  </si>
  <si>
    <t>1687P15061</t>
  </si>
  <si>
    <t>CD-ROM COMPACSOFT PLUS FSA 500</t>
  </si>
  <si>
    <t>1687P15063</t>
  </si>
  <si>
    <t>Линия технической поддержки</t>
  </si>
  <si>
    <t>1987P13541</t>
  </si>
  <si>
    <t>Линия технической поддержки (12 мес)</t>
  </si>
  <si>
    <t>Линия технической поддержки (36 мес)</t>
  </si>
  <si>
    <t>1987P13543</t>
  </si>
  <si>
    <t>Акционная цена без НДС</t>
  </si>
  <si>
    <t>Базовая цена без НДС</t>
  </si>
  <si>
    <t>Базовая цена Грн. без НДС</t>
  </si>
  <si>
    <t>Акционная цена Грн без НДС</t>
  </si>
  <si>
    <t>Цены на 12-месячную подписку на ПО ESI[tronic] 2.0, Украина, 2014</t>
  </si>
  <si>
    <t>Цены на бессрочную подписку на ПО ESI[tronic] 2.0, Украина, 2014</t>
  </si>
  <si>
    <t>Цены на 36-месячную подписку на ПО ESI[tronic] 2.0, Украина, 2014</t>
  </si>
  <si>
    <t>Цена Евро без НДС</t>
  </si>
  <si>
    <t>Курс</t>
  </si>
  <si>
    <t>Цены действительны с 14.04.2014 до их отмены или пересмотра</t>
  </si>
</sst>
</file>

<file path=xl/styles.xml><?xml version="1.0" encoding="utf-8"?>
<styleSheet xmlns="http://schemas.openxmlformats.org/spreadsheetml/2006/main">
  <numFmts count="5">
    <numFmt numFmtId="164" formatCode="#,##0.00\ &quot;EUR&quot;"/>
    <numFmt numFmtId="165" formatCode="#,##0\ &quot;EUR&quot;"/>
    <numFmt numFmtId="166" formatCode="#,##0.00\ &quot;грн.&quot;"/>
    <numFmt numFmtId="167" formatCode="0.0000"/>
    <numFmt numFmtId="168" formatCode="_-[$€-2]\ * #,##0.00_-;\-[$€-2]\ * #,##0.00_-;_-[$€-2]\ * &quot;-&quot;??_-;_-@_-"/>
  </numFmts>
  <fonts count="16">
    <font>
      <sz val="10"/>
      <name val="Arial"/>
    </font>
    <font>
      <sz val="10"/>
      <name val="Bosch Office Sans"/>
      <family val="2"/>
    </font>
    <font>
      <b/>
      <sz val="10"/>
      <name val="Bosch Office Sans"/>
      <family val="2"/>
    </font>
    <font>
      <sz val="8"/>
      <name val="Arial"/>
      <family val="2"/>
    </font>
    <font>
      <sz val="10"/>
      <color indexed="23"/>
      <name val="Bosch Office Sans"/>
      <family val="2"/>
    </font>
    <font>
      <b/>
      <sz val="10"/>
      <color indexed="12"/>
      <name val="Bosch Office Sans"/>
      <family val="2"/>
    </font>
    <font>
      <b/>
      <sz val="28"/>
      <color indexed="9"/>
      <name val="Bosch Office Sans"/>
      <family val="2"/>
    </font>
    <font>
      <b/>
      <sz val="16"/>
      <color indexed="9"/>
      <name val="Bosch Office Sans"/>
      <family val="2"/>
    </font>
    <font>
      <sz val="10"/>
      <color indexed="8"/>
      <name val="Bosch Office Sans"/>
      <family val="2"/>
    </font>
    <font>
      <b/>
      <sz val="10"/>
      <color indexed="8"/>
      <name val="Bosch Office Sans"/>
      <family val="2"/>
    </font>
    <font>
      <b/>
      <sz val="8"/>
      <name val="Bosch Office Sans"/>
      <family val="2"/>
    </font>
    <font>
      <b/>
      <sz val="8"/>
      <color indexed="8"/>
      <name val="Bosch Office Sans"/>
      <family val="2"/>
    </font>
    <font>
      <b/>
      <sz val="10"/>
      <color indexed="9"/>
      <name val="Bosch Office Sans"/>
      <family val="2"/>
    </font>
    <font>
      <b/>
      <sz val="9"/>
      <color indexed="9"/>
      <name val="Bosch Office Sans"/>
      <family val="2"/>
    </font>
    <font>
      <sz val="8"/>
      <color indexed="9"/>
      <name val="Bosch Office Sans"/>
      <family val="2"/>
    </font>
    <font>
      <sz val="8"/>
      <name val="Bosch Office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164" fontId="1" fillId="0" borderId="0" xfId="0" applyNumberFormat="1" applyFont="1" applyFill="1" applyAlignment="1" applyProtection="1">
      <alignment vertical="top"/>
    </xf>
    <xf numFmtId="0" fontId="2" fillId="0" borderId="1" xfId="0" applyFont="1" applyFill="1" applyBorder="1" applyAlignment="1">
      <alignment vertical="top" wrapText="1"/>
    </xf>
    <xf numFmtId="0" fontId="1" fillId="0" borderId="0" xfId="0" applyFont="1" applyAlignment="1" applyProtection="1">
      <alignment vertical="center"/>
    </xf>
    <xf numFmtId="0" fontId="2" fillId="0" borderId="1" xfId="0" applyFont="1" applyFill="1" applyBorder="1" applyAlignment="1" applyProtection="1">
      <alignment vertical="top"/>
    </xf>
    <xf numFmtId="1" fontId="2" fillId="0" borderId="1" xfId="0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 applyProtection="1">
      <alignment horizontal="left" vertical="top"/>
    </xf>
    <xf numFmtId="165" fontId="7" fillId="2" borderId="0" xfId="0" applyNumberFormat="1" applyFont="1" applyFill="1" applyBorder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6" fontId="2" fillId="0" borderId="1" xfId="0" applyNumberFormat="1" applyFont="1" applyFill="1" applyBorder="1" applyAlignment="1" applyProtection="1">
      <alignment vertical="top" wrapText="1"/>
    </xf>
    <xf numFmtId="1" fontId="10" fillId="0" borderId="1" xfId="0" applyNumberFormat="1" applyFont="1" applyFill="1" applyBorder="1" applyAlignment="1" applyProtection="1">
      <alignment horizontal="left" vertical="top"/>
    </xf>
    <xf numFmtId="0" fontId="10" fillId="0" borderId="1" xfId="0" applyFont="1" applyFill="1" applyBorder="1" applyAlignment="1" applyProtection="1">
      <alignment horizontal="left" vertical="top"/>
    </xf>
    <xf numFmtId="49" fontId="10" fillId="0" borderId="1" xfId="0" applyNumberFormat="1" applyFont="1" applyFill="1" applyBorder="1" applyAlignment="1" applyProtection="1">
      <alignment horizontal="left" vertical="top" wrapText="1"/>
    </xf>
    <xf numFmtId="1" fontId="11" fillId="0" borderId="1" xfId="0" applyNumberFormat="1" applyFont="1" applyFill="1" applyBorder="1" applyAlignment="1" applyProtection="1">
      <alignment horizontal="left" vertical="top"/>
    </xf>
    <xf numFmtId="0" fontId="11" fillId="0" borderId="1" xfId="0" applyFont="1" applyFill="1" applyBorder="1" applyAlignment="1" applyProtection="1">
      <alignment horizontal="left" vertical="top"/>
    </xf>
    <xf numFmtId="49" fontId="11" fillId="0" borderId="1" xfId="0" applyNumberFormat="1" applyFont="1" applyFill="1" applyBorder="1" applyAlignment="1" applyProtection="1">
      <alignment horizontal="left" vertical="center"/>
    </xf>
    <xf numFmtId="0" fontId="12" fillId="2" borderId="1" xfId="0" applyFont="1" applyFill="1" applyBorder="1" applyAlignment="1" applyProtection="1">
      <alignment horizontal="center" vertical="top"/>
    </xf>
    <xf numFmtId="0" fontId="12" fillId="2" borderId="1" xfId="0" applyFont="1" applyFill="1" applyBorder="1" applyAlignment="1" applyProtection="1">
      <alignment horizontal="center" vertical="top" wrapText="1"/>
    </xf>
    <xf numFmtId="164" fontId="12" fillId="2" borderId="1" xfId="0" applyNumberFormat="1" applyFont="1" applyFill="1" applyBorder="1" applyAlignment="1" applyProtection="1">
      <alignment horizontal="center" vertical="top" wrapText="1"/>
    </xf>
    <xf numFmtId="166" fontId="2" fillId="0" borderId="1" xfId="0" applyNumberFormat="1" applyFont="1" applyFill="1" applyBorder="1" applyAlignment="1" applyProtection="1">
      <alignment horizontal="right" vertical="center" wrapText="1"/>
    </xf>
    <xf numFmtId="1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166" fontId="2" fillId="0" borderId="0" xfId="0" applyNumberFormat="1" applyFont="1" applyFill="1" applyBorder="1" applyAlignment="1" applyProtection="1">
      <alignment vertical="top" wrapText="1"/>
    </xf>
    <xf numFmtId="165" fontId="6" fillId="2" borderId="0" xfId="0" applyNumberFormat="1" applyFont="1" applyFill="1" applyBorder="1" applyAlignment="1" applyProtection="1">
      <alignment vertical="top"/>
    </xf>
    <xf numFmtId="1" fontId="2" fillId="0" borderId="1" xfId="0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>
      <alignment vertical="top"/>
    </xf>
    <xf numFmtId="166" fontId="1" fillId="0" borderId="0" xfId="0" applyNumberFormat="1" applyFont="1" applyAlignment="1" applyProtection="1">
      <alignment horizontal="center" vertical="top"/>
    </xf>
    <xf numFmtId="167" fontId="1" fillId="0" borderId="0" xfId="0" applyNumberFormat="1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vertical="top"/>
    </xf>
    <xf numFmtId="164" fontId="12" fillId="2" borderId="0" xfId="0" applyNumberFormat="1" applyFont="1" applyFill="1" applyBorder="1" applyAlignment="1" applyProtection="1">
      <alignment horizontal="center" vertical="top" wrapText="1"/>
    </xf>
    <xf numFmtId="0" fontId="13" fillId="2" borderId="1" xfId="0" applyFont="1" applyFill="1" applyBorder="1" applyAlignment="1" applyProtection="1">
      <alignment horizontal="center" vertical="top" wrapText="1"/>
    </xf>
    <xf numFmtId="164" fontId="13" fillId="2" borderId="1" xfId="0" applyNumberFormat="1" applyFont="1" applyFill="1" applyBorder="1" applyAlignment="1" applyProtection="1">
      <alignment horizontal="center" vertical="top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164" fontId="14" fillId="2" borderId="1" xfId="0" applyNumberFormat="1" applyFont="1" applyFill="1" applyBorder="1" applyAlignment="1" applyProtection="1">
      <alignment horizontal="center" vertical="top" wrapText="1"/>
    </xf>
    <xf numFmtId="168" fontId="15" fillId="0" borderId="1" xfId="0" applyNumberFormat="1" applyFont="1" applyFill="1" applyBorder="1" applyAlignment="1" applyProtection="1">
      <alignment vertical="top" wrapText="1"/>
    </xf>
    <xf numFmtId="164" fontId="15" fillId="0" borderId="0" xfId="0" applyNumberFormat="1" applyFont="1" applyFill="1" applyAlignment="1" applyProtection="1">
      <alignment vertical="top"/>
    </xf>
    <xf numFmtId="168" fontId="15" fillId="0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13" fillId="2" borderId="2" xfId="0" applyFont="1" applyFill="1" applyBorder="1" applyAlignment="1" applyProtection="1">
      <alignment horizontal="center" vertical="top"/>
    </xf>
    <xf numFmtId="0" fontId="13" fillId="2" borderId="3" xfId="0" applyFont="1" applyFill="1" applyBorder="1" applyAlignment="1" applyProtection="1">
      <alignment horizontal="center" vertical="top"/>
    </xf>
    <xf numFmtId="0" fontId="12" fillId="2" borderId="2" xfId="0" applyFont="1" applyFill="1" applyBorder="1" applyAlignment="1" applyProtection="1">
      <alignment horizontal="center" vertical="top"/>
    </xf>
    <xf numFmtId="0" fontId="12" fillId="2" borderId="3" xfId="0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87"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9"/>
  <sheetViews>
    <sheetView tabSelected="1" zoomScale="115" zoomScaleNormal="115" workbookViewId="0">
      <selection activeCell="A3" sqref="A3"/>
    </sheetView>
  </sheetViews>
  <sheetFormatPr defaultColWidth="11.42578125" defaultRowHeight="12.75"/>
  <cols>
    <col min="1" max="1" width="13.42578125" style="3" customWidth="1"/>
    <col min="2" max="2" width="53.42578125" style="3" customWidth="1"/>
    <col min="3" max="3" width="17.28515625" style="3" customWidth="1"/>
    <col min="4" max="4" width="13.85546875" style="5" customWidth="1"/>
    <col min="5" max="5" width="8.42578125" style="5" customWidth="1"/>
    <col min="6" max="6" width="15.42578125" style="3" customWidth="1"/>
    <col min="7" max="7" width="14" style="5" customWidth="1"/>
    <col min="8" max="8" width="8" style="1" customWidth="1"/>
    <col min="9" max="16384" width="11.42578125" style="1"/>
  </cols>
  <sheetData>
    <row r="1" spans="1:10" ht="21" customHeight="1">
      <c r="A1" s="18" t="s">
        <v>176</v>
      </c>
      <c r="B1" s="18"/>
      <c r="C1" s="34"/>
      <c r="D1" s="34"/>
      <c r="E1" s="34"/>
      <c r="F1" s="34"/>
      <c r="G1" s="34"/>
    </row>
    <row r="2" spans="1:10" ht="13.5" customHeight="1">
      <c r="A2" s="58" t="s">
        <v>181</v>
      </c>
      <c r="B2" s="58"/>
      <c r="C2" s="58"/>
      <c r="D2" s="58"/>
      <c r="E2" s="58"/>
      <c r="F2" s="58"/>
      <c r="G2" s="58"/>
    </row>
    <row r="3" spans="1:10" ht="13.5" customHeight="1">
      <c r="A3" s="37"/>
      <c r="B3" s="37"/>
      <c r="C3" s="37"/>
      <c r="D3" s="37"/>
      <c r="E3" s="41"/>
      <c r="F3" s="37"/>
      <c r="G3" s="37"/>
    </row>
    <row r="4" spans="1:10" ht="13.5" customHeight="1">
      <c r="A4" s="38" t="s">
        <v>167</v>
      </c>
      <c r="B4" s="38"/>
      <c r="C4" s="38"/>
      <c r="D4" s="38"/>
      <c r="E4" s="42"/>
      <c r="F4" s="37"/>
      <c r="G4" s="37"/>
    </row>
    <row r="5" spans="1:10" ht="33.75" customHeight="1">
      <c r="A5" s="61" t="s">
        <v>131</v>
      </c>
      <c r="B5" s="62"/>
      <c r="C5" s="44" t="s">
        <v>17</v>
      </c>
      <c r="D5" s="45" t="s">
        <v>175</v>
      </c>
      <c r="E5" s="2"/>
      <c r="F5" s="2"/>
      <c r="G5" s="2"/>
    </row>
    <row r="6" spans="1:10" ht="13.5" customHeight="1">
      <c r="A6" s="59" t="s">
        <v>169</v>
      </c>
      <c r="B6" s="59"/>
      <c r="C6" s="6" t="s">
        <v>168</v>
      </c>
      <c r="D6" s="20">
        <v>750</v>
      </c>
      <c r="E6" s="33"/>
      <c r="F6" s="2"/>
      <c r="G6" s="2"/>
    </row>
    <row r="7" spans="1:10" ht="3.75" customHeight="1">
      <c r="A7" s="47"/>
      <c r="B7" s="47"/>
      <c r="C7" s="32"/>
      <c r="D7" s="33"/>
      <c r="E7" s="33"/>
      <c r="F7" s="2"/>
      <c r="G7" s="2"/>
    </row>
    <row r="8" spans="1:10" ht="13.5" customHeight="1">
      <c r="A8" s="47" t="s">
        <v>180</v>
      </c>
      <c r="B8" s="47"/>
      <c r="C8" s="49">
        <v>19.100000000000001</v>
      </c>
      <c r="D8" s="33"/>
      <c r="E8" s="33"/>
      <c r="F8" s="2"/>
      <c r="G8" s="2"/>
    </row>
    <row r="9" spans="1:10" ht="6" customHeight="1">
      <c r="A9" s="36"/>
      <c r="B9" s="36"/>
      <c r="C9" s="36"/>
      <c r="D9" s="36"/>
      <c r="E9" s="36"/>
      <c r="F9" s="36"/>
      <c r="G9" s="36"/>
    </row>
    <row r="10" spans="1:10" ht="27" customHeight="1">
      <c r="A10" s="27" t="s">
        <v>16</v>
      </c>
      <c r="B10" s="27" t="s">
        <v>131</v>
      </c>
      <c r="C10" s="28" t="s">
        <v>17</v>
      </c>
      <c r="D10" s="29" t="s">
        <v>174</v>
      </c>
      <c r="E10" s="50" t="s">
        <v>179</v>
      </c>
      <c r="F10" s="28" t="s">
        <v>132</v>
      </c>
      <c r="G10" s="29" t="s">
        <v>173</v>
      </c>
      <c r="H10" s="50" t="s">
        <v>179</v>
      </c>
    </row>
    <row r="11" spans="1:10">
      <c r="A11" s="9" t="s">
        <v>0</v>
      </c>
      <c r="B11" s="21" t="s">
        <v>112</v>
      </c>
      <c r="C11" s="13" t="s">
        <v>26</v>
      </c>
      <c r="D11" s="20">
        <f>ROUND(E11*$C$8,2)</f>
        <v>160.43</v>
      </c>
      <c r="E11" s="51">
        <v>8.3994227994227995</v>
      </c>
      <c r="F11" s="6" t="s">
        <v>27</v>
      </c>
      <c r="G11" s="20">
        <f t="shared" ref="G11:G14" si="0">ROUND(H11*$C$8,2)</f>
        <v>160.43</v>
      </c>
      <c r="H11" s="51">
        <v>8.3994227994227995</v>
      </c>
      <c r="I11" s="19"/>
      <c r="J11" s="19"/>
    </row>
    <row r="12" spans="1:10">
      <c r="A12" s="9" t="s">
        <v>1</v>
      </c>
      <c r="B12" s="22" t="s">
        <v>128</v>
      </c>
      <c r="C12" s="6" t="s">
        <v>28</v>
      </c>
      <c r="D12" s="20">
        <f t="shared" ref="D12:D31" si="1">ROUND(E12*$C$8,2)</f>
        <v>4812.87</v>
      </c>
      <c r="E12" s="51">
        <v>251.98268398268399</v>
      </c>
      <c r="F12" s="6" t="s">
        <v>29</v>
      </c>
      <c r="G12" s="20">
        <f t="shared" si="0"/>
        <v>481.29</v>
      </c>
      <c r="H12" s="51">
        <v>25.198268398268404</v>
      </c>
      <c r="I12" s="19"/>
      <c r="J12" s="19"/>
    </row>
    <row r="13" spans="1:10">
      <c r="A13" s="9" t="s">
        <v>2</v>
      </c>
      <c r="B13" s="21" t="s">
        <v>113</v>
      </c>
      <c r="C13" s="6" t="s">
        <v>30</v>
      </c>
      <c r="D13" s="20">
        <f t="shared" si="1"/>
        <v>5615.01</v>
      </c>
      <c r="E13" s="51">
        <v>293.97979797979798</v>
      </c>
      <c r="F13" s="6" t="s">
        <v>34</v>
      </c>
      <c r="G13" s="20">
        <f t="shared" si="0"/>
        <v>481.29</v>
      </c>
      <c r="H13" s="51">
        <v>25.198268398268404</v>
      </c>
      <c r="I13" s="19"/>
      <c r="J13" s="19"/>
    </row>
    <row r="14" spans="1:10">
      <c r="A14" s="10" t="s">
        <v>3</v>
      </c>
      <c r="B14" s="22" t="s">
        <v>125</v>
      </c>
      <c r="C14" s="14" t="s">
        <v>31</v>
      </c>
      <c r="D14" s="20">
        <f t="shared" si="1"/>
        <v>1925.15</v>
      </c>
      <c r="E14" s="51">
        <v>100.79307359307361</v>
      </c>
      <c r="F14" s="6" t="s">
        <v>35</v>
      </c>
      <c r="G14" s="20">
        <f t="shared" si="0"/>
        <v>160.43</v>
      </c>
      <c r="H14" s="51">
        <v>8.3994227994227995</v>
      </c>
      <c r="I14" s="19"/>
      <c r="J14" s="19"/>
    </row>
    <row r="15" spans="1:10">
      <c r="A15" s="11" t="s">
        <v>18</v>
      </c>
      <c r="B15" s="23" t="s">
        <v>126</v>
      </c>
      <c r="C15" s="8" t="s">
        <v>32</v>
      </c>
      <c r="D15" s="20">
        <f t="shared" si="1"/>
        <v>24064.35</v>
      </c>
      <c r="E15" s="51">
        <v>1259.9134199134198</v>
      </c>
      <c r="F15" s="54" t="s">
        <v>152</v>
      </c>
      <c r="G15" s="55"/>
      <c r="H15" s="56"/>
      <c r="I15" s="19"/>
      <c r="J15" s="19"/>
    </row>
    <row r="16" spans="1:10">
      <c r="A16" s="17" t="s">
        <v>25</v>
      </c>
      <c r="B16" s="24" t="s">
        <v>129</v>
      </c>
      <c r="C16" s="6" t="s">
        <v>33</v>
      </c>
      <c r="D16" s="20">
        <f t="shared" si="1"/>
        <v>6530.4</v>
      </c>
      <c r="E16" s="51">
        <v>341.90591630591626</v>
      </c>
      <c r="F16" s="6" t="s">
        <v>36</v>
      </c>
      <c r="G16" s="20">
        <f t="shared" ref="G16:G20" si="2">ROUND(H16*$C$8,2)</f>
        <v>320.86</v>
      </c>
      <c r="H16" s="51">
        <v>16.798845598845599</v>
      </c>
      <c r="I16" s="19"/>
      <c r="J16" s="19"/>
    </row>
    <row r="17" spans="1:11">
      <c r="A17" s="9" t="s">
        <v>7</v>
      </c>
      <c r="B17" s="21" t="s">
        <v>117</v>
      </c>
      <c r="C17" s="6" t="s">
        <v>43</v>
      </c>
      <c r="D17" s="20">
        <f t="shared" si="1"/>
        <v>5775.44</v>
      </c>
      <c r="E17" s="51">
        <v>302.37922077922076</v>
      </c>
      <c r="F17" s="6" t="s">
        <v>52</v>
      </c>
      <c r="G17" s="20">
        <f t="shared" si="2"/>
        <v>481.29</v>
      </c>
      <c r="H17" s="51">
        <v>25.198268398268404</v>
      </c>
      <c r="I17" s="19"/>
      <c r="J17" s="19"/>
    </row>
    <row r="18" spans="1:11">
      <c r="A18" s="9" t="s">
        <v>8</v>
      </c>
      <c r="B18" s="21" t="s">
        <v>118</v>
      </c>
      <c r="C18" s="6" t="s">
        <v>44</v>
      </c>
      <c r="D18" s="20">
        <f t="shared" si="1"/>
        <v>2727.29</v>
      </c>
      <c r="E18" s="51">
        <v>142.7901875901876</v>
      </c>
      <c r="F18" s="6" t="s">
        <v>53</v>
      </c>
      <c r="G18" s="20">
        <f t="shared" si="2"/>
        <v>160.43</v>
      </c>
      <c r="H18" s="51">
        <v>8.3994227994227995</v>
      </c>
      <c r="I18" s="19"/>
      <c r="J18" s="19"/>
    </row>
    <row r="19" spans="1:11">
      <c r="A19" s="9" t="s">
        <v>14</v>
      </c>
      <c r="B19" s="21" t="s">
        <v>119</v>
      </c>
      <c r="C19" s="6" t="s">
        <v>88</v>
      </c>
      <c r="D19" s="20">
        <f t="shared" si="1"/>
        <v>7379.73</v>
      </c>
      <c r="E19" s="51">
        <v>386.37344877344879</v>
      </c>
      <c r="F19" s="6" t="s">
        <v>54</v>
      </c>
      <c r="G19" s="20">
        <f t="shared" si="2"/>
        <v>481.29</v>
      </c>
      <c r="H19" s="51">
        <v>25.198268398268404</v>
      </c>
      <c r="I19" s="19"/>
      <c r="J19" s="19"/>
    </row>
    <row r="20" spans="1:11">
      <c r="A20" s="9" t="s">
        <v>12</v>
      </c>
      <c r="B20" s="22" t="s">
        <v>121</v>
      </c>
      <c r="C20" s="6" t="s">
        <v>46</v>
      </c>
      <c r="D20" s="20">
        <f t="shared" si="1"/>
        <v>9625.74</v>
      </c>
      <c r="E20" s="51">
        <v>503.96536796536799</v>
      </c>
      <c r="F20" s="6" t="s">
        <v>55</v>
      </c>
      <c r="G20" s="20">
        <f t="shared" si="2"/>
        <v>802.14</v>
      </c>
      <c r="H20" s="51">
        <v>41.997113997113999</v>
      </c>
      <c r="I20" s="19"/>
      <c r="J20" s="19"/>
    </row>
    <row r="21" spans="1:11">
      <c r="A21" s="17" t="s">
        <v>15</v>
      </c>
      <c r="B21" s="25" t="s">
        <v>124</v>
      </c>
      <c r="C21" s="6" t="s">
        <v>47</v>
      </c>
      <c r="D21" s="20">
        <f t="shared" si="1"/>
        <v>5775.44</v>
      </c>
      <c r="E21" s="51">
        <v>302.37922077922076</v>
      </c>
      <c r="F21" s="54" t="s">
        <v>152</v>
      </c>
      <c r="G21" s="55"/>
      <c r="H21" s="56">
        <f t="shared" ref="H21:H31" si="3">G21/10.395</f>
        <v>0</v>
      </c>
      <c r="I21" s="19"/>
      <c r="J21" s="19"/>
    </row>
    <row r="22" spans="1:11">
      <c r="A22" s="9" t="s">
        <v>13</v>
      </c>
      <c r="B22" s="22" t="s">
        <v>123</v>
      </c>
      <c r="C22" s="6" t="s">
        <v>48</v>
      </c>
      <c r="D22" s="20">
        <f t="shared" si="1"/>
        <v>4492.01</v>
      </c>
      <c r="E22" s="51">
        <v>235.18383838383838</v>
      </c>
      <c r="F22" s="6" t="s">
        <v>56</v>
      </c>
      <c r="G22" s="20">
        <f t="shared" ref="G22:G24" si="4">ROUND(H22*$C$8,2)</f>
        <v>320.86</v>
      </c>
      <c r="H22" s="51">
        <v>16.798845598845599</v>
      </c>
      <c r="I22" s="19"/>
      <c r="J22" s="19"/>
    </row>
    <row r="23" spans="1:11">
      <c r="A23" s="9" t="s">
        <v>4</v>
      </c>
      <c r="B23" s="21" t="s">
        <v>114</v>
      </c>
      <c r="C23" s="6" t="s">
        <v>49</v>
      </c>
      <c r="D23" s="20">
        <f t="shared" si="1"/>
        <v>3529.44</v>
      </c>
      <c r="E23" s="51">
        <v>184.78730158730158</v>
      </c>
      <c r="F23" s="6" t="s">
        <v>57</v>
      </c>
      <c r="G23" s="20">
        <f t="shared" si="4"/>
        <v>160.43</v>
      </c>
      <c r="H23" s="51">
        <v>8.3994227994227995</v>
      </c>
      <c r="I23" s="19"/>
      <c r="J23" s="19"/>
    </row>
    <row r="24" spans="1:11">
      <c r="A24" s="9" t="s">
        <v>5</v>
      </c>
      <c r="B24" s="22" t="s">
        <v>115</v>
      </c>
      <c r="C24" s="6" t="s">
        <v>50</v>
      </c>
      <c r="D24" s="20">
        <f t="shared" si="1"/>
        <v>1123</v>
      </c>
      <c r="E24" s="51">
        <v>58.795959595959594</v>
      </c>
      <c r="F24" s="6" t="s">
        <v>58</v>
      </c>
      <c r="G24" s="20">
        <f t="shared" si="4"/>
        <v>160.43</v>
      </c>
      <c r="H24" s="51">
        <v>8.3994227994227995</v>
      </c>
      <c r="I24" s="19"/>
      <c r="J24" s="19"/>
    </row>
    <row r="25" spans="1:11">
      <c r="A25" s="17" t="s">
        <v>130</v>
      </c>
      <c r="B25" s="25" t="s">
        <v>116</v>
      </c>
      <c r="C25" s="6" t="s">
        <v>45</v>
      </c>
      <c r="D25" s="20">
        <f t="shared" si="1"/>
        <v>882.36</v>
      </c>
      <c r="E25" s="51">
        <v>46.196825396825396</v>
      </c>
      <c r="F25" s="54" t="s">
        <v>152</v>
      </c>
      <c r="G25" s="55"/>
      <c r="H25" s="56">
        <f t="shared" si="3"/>
        <v>0</v>
      </c>
      <c r="I25" s="19"/>
      <c r="J25" s="19"/>
    </row>
    <row r="26" spans="1:11">
      <c r="A26" s="9" t="s">
        <v>6</v>
      </c>
      <c r="B26" s="22" t="s">
        <v>122</v>
      </c>
      <c r="C26" s="6" t="s">
        <v>51</v>
      </c>
      <c r="D26" s="20">
        <f t="shared" si="1"/>
        <v>962.57</v>
      </c>
      <c r="E26" s="51">
        <v>50.396536796536807</v>
      </c>
      <c r="F26" s="6" t="s">
        <v>59</v>
      </c>
      <c r="G26" s="20">
        <f t="shared" ref="G26:G30" si="5">ROUND(H26*$C$8,2)</f>
        <v>160.43</v>
      </c>
      <c r="H26" s="51">
        <v>8.3994227994227995</v>
      </c>
      <c r="I26" s="19"/>
      <c r="J26" s="19"/>
    </row>
    <row r="27" spans="1:11">
      <c r="A27" s="9" t="s">
        <v>9</v>
      </c>
      <c r="B27" s="21" t="s">
        <v>154</v>
      </c>
      <c r="C27" s="6" t="s">
        <v>60</v>
      </c>
      <c r="D27" s="20">
        <f t="shared" si="1"/>
        <v>3529.44</v>
      </c>
      <c r="E27" s="51">
        <v>184.78730158730158</v>
      </c>
      <c r="F27" s="6" t="s">
        <v>65</v>
      </c>
      <c r="G27" s="20">
        <f t="shared" si="5"/>
        <v>320.86</v>
      </c>
      <c r="H27" s="51">
        <v>16.798845598845599</v>
      </c>
      <c r="I27" s="19"/>
      <c r="J27" s="19"/>
    </row>
    <row r="28" spans="1:11">
      <c r="A28" s="9" t="s">
        <v>10</v>
      </c>
      <c r="B28" s="22" t="s">
        <v>120</v>
      </c>
      <c r="C28" s="6" t="s">
        <v>61</v>
      </c>
      <c r="D28" s="20">
        <f t="shared" si="1"/>
        <v>1123</v>
      </c>
      <c r="E28" s="51">
        <v>58.795959595959594</v>
      </c>
      <c r="F28" s="6" t="s">
        <v>66</v>
      </c>
      <c r="G28" s="20">
        <f t="shared" si="5"/>
        <v>160.43</v>
      </c>
      <c r="H28" s="51">
        <v>8.3994227994227995</v>
      </c>
      <c r="I28" s="19"/>
      <c r="J28" s="19"/>
    </row>
    <row r="29" spans="1:11">
      <c r="A29" s="9" t="s">
        <v>11</v>
      </c>
      <c r="B29" s="22" t="s">
        <v>127</v>
      </c>
      <c r="C29" s="6" t="s">
        <v>62</v>
      </c>
      <c r="D29" s="20">
        <f t="shared" si="1"/>
        <v>1604.29</v>
      </c>
      <c r="E29" s="51">
        <v>83.994227994227998</v>
      </c>
      <c r="F29" s="6" t="s">
        <v>67</v>
      </c>
      <c r="G29" s="20">
        <f t="shared" si="5"/>
        <v>160.43</v>
      </c>
      <c r="H29" s="51">
        <v>8.3994227994227995</v>
      </c>
      <c r="I29" s="19"/>
      <c r="J29" s="19"/>
    </row>
    <row r="30" spans="1:11" s="7" customFormat="1" ht="16.5" customHeight="1">
      <c r="A30" s="26" t="s">
        <v>137</v>
      </c>
      <c r="B30" s="26" t="s">
        <v>138</v>
      </c>
      <c r="C30" s="15" t="s">
        <v>63</v>
      </c>
      <c r="D30" s="20">
        <f t="shared" si="1"/>
        <v>4652.4399999999996</v>
      </c>
      <c r="E30" s="51">
        <v>243.58326118326121</v>
      </c>
      <c r="F30" s="16" t="s">
        <v>64</v>
      </c>
      <c r="G30" s="20">
        <f t="shared" si="5"/>
        <v>160.43</v>
      </c>
      <c r="H30" s="51">
        <v>8.3994227994227995</v>
      </c>
      <c r="I30" s="19"/>
      <c r="J30" s="39"/>
      <c r="K30" s="40"/>
    </row>
    <row r="31" spans="1:11" s="7" customFormat="1" ht="16.5" customHeight="1">
      <c r="A31" s="26" t="s">
        <v>137</v>
      </c>
      <c r="B31" s="26" t="s">
        <v>165</v>
      </c>
      <c r="C31" s="15" t="s">
        <v>164</v>
      </c>
      <c r="D31" s="20">
        <f t="shared" si="1"/>
        <v>1852.12</v>
      </c>
      <c r="E31" s="51">
        <v>96.969696969696969</v>
      </c>
      <c r="F31" s="54" t="s">
        <v>152</v>
      </c>
      <c r="G31" s="55"/>
      <c r="H31" s="56">
        <f t="shared" si="3"/>
        <v>0</v>
      </c>
      <c r="I31" s="19"/>
      <c r="J31" s="19"/>
    </row>
    <row r="32" spans="1:11">
      <c r="A32" s="2"/>
      <c r="B32" s="2"/>
      <c r="E32" s="52"/>
      <c r="F32" s="4"/>
    </row>
    <row r="33" spans="1:8">
      <c r="A33" s="2" t="s">
        <v>133</v>
      </c>
      <c r="E33" s="52"/>
      <c r="F33" s="4"/>
    </row>
    <row r="34" spans="1:8" ht="28.5" customHeight="1">
      <c r="A34" s="60" t="s">
        <v>136</v>
      </c>
      <c r="B34" s="60"/>
      <c r="C34" s="6" t="s">
        <v>134</v>
      </c>
      <c r="D34" s="30">
        <f>D11+D16</f>
        <v>6690.83</v>
      </c>
      <c r="E34" s="53">
        <f>E11+E16</f>
        <v>350.30533910533904</v>
      </c>
      <c r="F34" s="6" t="s">
        <v>135</v>
      </c>
      <c r="G34" s="30">
        <f>G11+G16</f>
        <v>481.29</v>
      </c>
      <c r="H34" s="53">
        <f>H11+H16</f>
        <v>25.198268398268397</v>
      </c>
    </row>
    <row r="35" spans="1:8">
      <c r="A35" s="59" t="s">
        <v>19</v>
      </c>
      <c r="B35" s="59"/>
      <c r="C35" s="6" t="s">
        <v>37</v>
      </c>
      <c r="D35" s="20">
        <f t="shared" ref="D35:D37" si="6">ROUND(E35*$C$8,2)</f>
        <v>10107.030000000001</v>
      </c>
      <c r="E35" s="51">
        <v>529.16363636363633</v>
      </c>
      <c r="F35" s="6" t="s">
        <v>40</v>
      </c>
      <c r="G35" s="20">
        <f t="shared" ref="G35:G37" si="7">ROUND(H35*$C$8,2)</f>
        <v>481.29</v>
      </c>
      <c r="H35" s="51">
        <v>25.198268398268404</v>
      </c>
    </row>
    <row r="36" spans="1:8">
      <c r="A36" s="59" t="s">
        <v>20</v>
      </c>
      <c r="B36" s="59"/>
      <c r="C36" s="6" t="s">
        <v>38</v>
      </c>
      <c r="D36" s="20">
        <f t="shared" si="6"/>
        <v>9144.4500000000007</v>
      </c>
      <c r="E36" s="51">
        <v>478.76709956709954</v>
      </c>
      <c r="F36" s="6" t="s">
        <v>41</v>
      </c>
      <c r="G36" s="20">
        <f t="shared" si="7"/>
        <v>481.29</v>
      </c>
      <c r="H36" s="51">
        <v>25.198268398268404</v>
      </c>
    </row>
    <row r="37" spans="1:8">
      <c r="A37" s="59" t="s">
        <v>21</v>
      </c>
      <c r="B37" s="59"/>
      <c r="C37" s="6" t="s">
        <v>39</v>
      </c>
      <c r="D37" s="20">
        <f t="shared" si="6"/>
        <v>12513.46</v>
      </c>
      <c r="E37" s="51">
        <v>655.15497835497843</v>
      </c>
      <c r="F37" s="6" t="s">
        <v>42</v>
      </c>
      <c r="G37" s="20">
        <f t="shared" si="7"/>
        <v>481.29</v>
      </c>
      <c r="H37" s="51">
        <v>25.198268398268404</v>
      </c>
    </row>
    <row r="38" spans="1:8">
      <c r="A38" s="2"/>
      <c r="B38" s="2"/>
      <c r="E38" s="52"/>
      <c r="F38" s="4"/>
    </row>
    <row r="39" spans="1:8">
      <c r="A39" s="2" t="s">
        <v>162</v>
      </c>
      <c r="E39" s="52"/>
      <c r="F39" s="4"/>
    </row>
    <row r="40" spans="1:8">
      <c r="A40" s="17" t="s">
        <v>142</v>
      </c>
      <c r="B40" s="22" t="s">
        <v>153</v>
      </c>
      <c r="C40" s="6" t="s">
        <v>150</v>
      </c>
      <c r="D40" s="20">
        <f t="shared" ref="D40:D43" si="8">ROUND(E40*$C$8,2)</f>
        <v>4812.87</v>
      </c>
      <c r="E40" s="51">
        <v>251.98268398268399</v>
      </c>
      <c r="F40" s="4"/>
    </row>
    <row r="41" spans="1:8">
      <c r="A41" s="17" t="s">
        <v>143</v>
      </c>
      <c r="B41" s="22" t="s">
        <v>153</v>
      </c>
      <c r="C41" s="6" t="s">
        <v>139</v>
      </c>
      <c r="D41" s="20">
        <f t="shared" si="8"/>
        <v>6417.16</v>
      </c>
      <c r="E41" s="51">
        <v>335.97691197691199</v>
      </c>
      <c r="F41" s="4"/>
    </row>
    <row r="42" spans="1:8">
      <c r="A42" s="17" t="s">
        <v>2</v>
      </c>
      <c r="B42" s="22" t="s">
        <v>144</v>
      </c>
      <c r="C42" s="6" t="s">
        <v>140</v>
      </c>
      <c r="D42" s="20">
        <f t="shared" si="8"/>
        <v>6738.02</v>
      </c>
      <c r="E42" s="51">
        <v>352.77575757575755</v>
      </c>
      <c r="F42" s="4"/>
    </row>
    <row r="43" spans="1:8">
      <c r="A43" s="17" t="s">
        <v>3</v>
      </c>
      <c r="B43" s="22" t="s">
        <v>145</v>
      </c>
      <c r="C43" s="6" t="s">
        <v>141</v>
      </c>
      <c r="D43" s="20">
        <f t="shared" si="8"/>
        <v>2117.66</v>
      </c>
      <c r="E43" s="51">
        <v>110.87238095238095</v>
      </c>
      <c r="F43" s="4"/>
    </row>
    <row r="44" spans="1:8">
      <c r="A44" s="2"/>
      <c r="B44" s="2"/>
      <c r="F44" s="4"/>
    </row>
    <row r="45" spans="1:8">
      <c r="A45" s="2" t="s">
        <v>163</v>
      </c>
      <c r="B45" s="2"/>
      <c r="F45" s="4"/>
    </row>
    <row r="46" spans="1:8" ht="27" customHeight="1">
      <c r="A46" s="57" t="s">
        <v>155</v>
      </c>
      <c r="B46" s="57"/>
      <c r="C46" s="57"/>
      <c r="D46" s="57"/>
      <c r="E46" s="57"/>
      <c r="F46" s="57"/>
      <c r="G46" s="57"/>
    </row>
    <row r="47" spans="1:8">
      <c r="A47" s="2" t="s">
        <v>22</v>
      </c>
      <c r="B47" s="2"/>
    </row>
    <row r="49" spans="3:3">
      <c r="C49" s="3" t="s">
        <v>24</v>
      </c>
    </row>
  </sheetData>
  <sheetProtection password="CC23" sheet="1" objects="1" scenarios="1"/>
  <mergeCells count="12">
    <mergeCell ref="F31:H31"/>
    <mergeCell ref="A46:G46"/>
    <mergeCell ref="A2:G2"/>
    <mergeCell ref="A37:B37"/>
    <mergeCell ref="A36:B36"/>
    <mergeCell ref="A35:B35"/>
    <mergeCell ref="A34:B34"/>
    <mergeCell ref="A6:B6"/>
    <mergeCell ref="A5:B5"/>
    <mergeCell ref="F15:H15"/>
    <mergeCell ref="F21:H21"/>
    <mergeCell ref="F25:H25"/>
  </mergeCells>
  <phoneticPr fontId="3" type="noConversion"/>
  <conditionalFormatting sqref="F15 F21 F25 F30:F31">
    <cfRule type="cellIs" dxfId="86" priority="190" stopIfTrue="1" operator="greaterThan">
      <formula>XDZ14</formula>
    </cfRule>
    <cfRule type="cellIs" dxfId="85" priority="191" stopIfTrue="1" operator="lessThan">
      <formula>XDZ14</formula>
    </cfRule>
    <cfRule type="cellIs" dxfId="84" priority="192" stopIfTrue="1" operator="notEqual">
      <formula>#REF!</formula>
    </cfRule>
  </conditionalFormatting>
  <conditionalFormatting sqref="D34 G31">
    <cfRule type="cellIs" dxfId="83" priority="513" stopIfTrue="1" operator="greaterThan">
      <formula>#REF!</formula>
    </cfRule>
    <cfRule type="cellIs" dxfId="82" priority="514" stopIfTrue="1" operator="lessThan">
      <formula>#REF!</formula>
    </cfRule>
    <cfRule type="cellIs" dxfId="81" priority="515" stopIfTrue="1" operator="notEqual">
      <formula>#REF!</formula>
    </cfRule>
  </conditionalFormatting>
  <conditionalFormatting sqref="G31">
    <cfRule type="cellIs" dxfId="80" priority="819" stopIfTrue="1" operator="greaterThan">
      <formula>#REF!</formula>
    </cfRule>
    <cfRule type="cellIs" dxfId="79" priority="820" stopIfTrue="1" operator="lessThan">
      <formula>#REF!</formula>
    </cfRule>
    <cfRule type="cellIs" dxfId="78" priority="821" stopIfTrue="1" operator="notEqual">
      <formula>#REF!</formula>
    </cfRule>
  </conditionalFormatting>
  <conditionalFormatting sqref="G31">
    <cfRule type="cellIs" dxfId="77" priority="1102" stopIfTrue="1" operator="greaterThan">
      <formula>#REF!</formula>
    </cfRule>
    <cfRule type="cellIs" dxfId="76" priority="1103" stopIfTrue="1" operator="lessThan">
      <formula>#REF!</formula>
    </cfRule>
    <cfRule type="cellIs" dxfId="75" priority="1104" stopIfTrue="1" operator="notEqual">
      <formula>#REF!</formula>
    </cfRule>
  </conditionalFormatting>
  <conditionalFormatting sqref="G31">
    <cfRule type="cellIs" dxfId="74" priority="1162" stopIfTrue="1" operator="greaterThan">
      <formula>XEC33</formula>
    </cfRule>
    <cfRule type="cellIs" dxfId="73" priority="1163" stopIfTrue="1" operator="lessThan">
      <formula>XEC33</formula>
    </cfRule>
    <cfRule type="cellIs" dxfId="72" priority="1164" stopIfTrue="1" operator="notEqual">
      <formula>#REF!</formula>
    </cfRule>
  </conditionalFormatting>
  <conditionalFormatting sqref="G31">
    <cfRule type="cellIs" dxfId="71" priority="1168" stopIfTrue="1" operator="greaterThan">
      <formula>XEB33</formula>
    </cfRule>
    <cfRule type="cellIs" dxfId="70" priority="1169" stopIfTrue="1" operator="lessThan">
      <formula>XEB33</formula>
    </cfRule>
    <cfRule type="cellIs" dxfId="69" priority="1170" stopIfTrue="1" operator="notEqual">
      <formula>#REF!</formula>
    </cfRule>
  </conditionalFormatting>
  <conditionalFormatting sqref="D6:E8">
    <cfRule type="cellIs" dxfId="68" priority="7" stopIfTrue="1" operator="greaterThan">
      <formula>#REF!</formula>
    </cfRule>
    <cfRule type="cellIs" dxfId="67" priority="8" stopIfTrue="1" operator="lessThan">
      <formula>#REF!</formula>
    </cfRule>
    <cfRule type="cellIs" dxfId="66" priority="9" stopIfTrue="1" operator="notEqual">
      <formula>#REF!</formula>
    </cfRule>
  </conditionalFormatting>
  <conditionalFormatting sqref="F30 F15 F21:F22 F25">
    <cfRule type="cellIs" dxfId="65" priority="4" stopIfTrue="1" operator="greaterThan">
      <formula>XDZ14</formula>
    </cfRule>
    <cfRule type="cellIs" dxfId="64" priority="5" stopIfTrue="1" operator="lessThan">
      <formula>XDZ14</formula>
    </cfRule>
    <cfRule type="cellIs" dxfId="63" priority="6" stopIfTrue="1" operator="notEqual">
      <formula>#REF!</formula>
    </cfRule>
  </conditionalFormatting>
  <conditionalFormatting sqref="F31">
    <cfRule type="cellIs" dxfId="62" priority="1" stopIfTrue="1" operator="greaterThan">
      <formula>XDZ30</formula>
    </cfRule>
    <cfRule type="cellIs" dxfId="61" priority="2" stopIfTrue="1" operator="lessThan">
      <formula>XDZ30</formula>
    </cfRule>
    <cfRule type="cellIs" dxfId="60" priority="3" stopIfTrue="1" operator="notEqual">
      <formula>#REF!</formula>
    </cfRule>
  </conditionalFormatting>
  <pageMargins left="0.78740157480314965" right="0.39370078740157483" top="0.59055118110236227" bottom="0.59055118110236227" header="0" footer="0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"/>
  <sheetViews>
    <sheetView zoomScale="115" zoomScaleNormal="115" workbookViewId="0">
      <selection activeCell="A3" sqref="A3"/>
    </sheetView>
  </sheetViews>
  <sheetFormatPr defaultColWidth="11.42578125" defaultRowHeight="12.75"/>
  <cols>
    <col min="1" max="1" width="13.140625" style="3" customWidth="1"/>
    <col min="2" max="2" width="53.140625" style="3" customWidth="1"/>
    <col min="3" max="3" width="17.28515625" style="3" customWidth="1"/>
    <col min="4" max="4" width="14" style="5" customWidth="1"/>
    <col min="5" max="5" width="8.7109375" style="5" customWidth="1"/>
    <col min="6" max="6" width="15.7109375" style="3" customWidth="1"/>
    <col min="7" max="7" width="14.140625" style="5" customWidth="1"/>
    <col min="8" max="8" width="7.42578125" style="1" customWidth="1"/>
    <col min="9" max="16384" width="11.42578125" style="1"/>
  </cols>
  <sheetData>
    <row r="1" spans="1:10" ht="21" customHeight="1">
      <c r="A1" s="18" t="s">
        <v>178</v>
      </c>
      <c r="B1" s="18"/>
      <c r="C1" s="34"/>
      <c r="D1" s="34"/>
      <c r="E1" s="34"/>
      <c r="F1" s="34"/>
      <c r="G1" s="34"/>
    </row>
    <row r="2" spans="1:10" ht="13.5" customHeight="1">
      <c r="A2" s="58" t="str">
        <f>'12-months'!A2:G2</f>
        <v>Цены действительны с 14.04.2014 до их отмены или пересмотра</v>
      </c>
      <c r="B2" s="58"/>
      <c r="C2" s="58"/>
      <c r="D2" s="58"/>
      <c r="E2" s="58"/>
      <c r="F2" s="58"/>
      <c r="G2" s="58"/>
    </row>
    <row r="3" spans="1:10" ht="11.25" customHeight="1">
      <c r="A3" s="37"/>
      <c r="B3" s="37"/>
      <c r="C3" s="37"/>
      <c r="D3" s="37"/>
      <c r="E3" s="41"/>
      <c r="F3" s="37"/>
      <c r="G3" s="37"/>
    </row>
    <row r="4" spans="1:10" ht="13.5" customHeight="1">
      <c r="A4" s="38" t="s">
        <v>167</v>
      </c>
      <c r="B4" s="38"/>
      <c r="C4" s="38"/>
      <c r="D4" s="38"/>
      <c r="E4" s="42"/>
      <c r="F4" s="37"/>
      <c r="G4" s="37"/>
    </row>
    <row r="5" spans="1:10" ht="27" customHeight="1">
      <c r="A5" s="63" t="s">
        <v>131</v>
      </c>
      <c r="B5" s="64"/>
      <c r="C5" s="28" t="s">
        <v>17</v>
      </c>
      <c r="D5" s="29" t="s">
        <v>172</v>
      </c>
      <c r="E5" s="43"/>
      <c r="F5" s="2"/>
      <c r="G5" s="2"/>
    </row>
    <row r="6" spans="1:10" ht="13.5" customHeight="1">
      <c r="A6" s="59" t="s">
        <v>170</v>
      </c>
      <c r="B6" s="59"/>
      <c r="C6" s="6" t="s">
        <v>171</v>
      </c>
      <c r="D6" s="20">
        <v>2250</v>
      </c>
      <c r="E6" s="33"/>
      <c r="F6" s="2"/>
      <c r="G6" s="2"/>
    </row>
    <row r="7" spans="1:10" ht="6" customHeight="1">
      <c r="A7" s="47"/>
      <c r="B7" s="47"/>
      <c r="C7" s="32"/>
      <c r="D7" s="33"/>
      <c r="E7" s="33"/>
      <c r="F7" s="2"/>
      <c r="G7" s="2"/>
    </row>
    <row r="8" spans="1:10" ht="12.75" customHeight="1">
      <c r="A8" s="47" t="str">
        <f>'12-months'!A8</f>
        <v>Курс</v>
      </c>
      <c r="B8" s="47"/>
      <c r="C8" s="47">
        <f>'12-months'!C8</f>
        <v>19.100000000000001</v>
      </c>
      <c r="D8" s="48"/>
      <c r="E8" s="33"/>
      <c r="F8" s="2"/>
      <c r="G8" s="2"/>
    </row>
    <row r="9" spans="1:10" ht="6.75" customHeight="1">
      <c r="A9" s="36"/>
      <c r="B9" s="36"/>
      <c r="C9" s="36"/>
      <c r="D9" s="36"/>
      <c r="E9" s="36"/>
      <c r="F9" s="36"/>
      <c r="G9" s="36"/>
    </row>
    <row r="10" spans="1:10" ht="27" customHeight="1">
      <c r="A10" s="27" t="s">
        <v>16</v>
      </c>
      <c r="B10" s="27" t="s">
        <v>131</v>
      </c>
      <c r="C10" s="28" t="s">
        <v>17</v>
      </c>
      <c r="D10" s="29" t="s">
        <v>174</v>
      </c>
      <c r="E10" s="50" t="s">
        <v>179</v>
      </c>
      <c r="F10" s="28" t="s">
        <v>132</v>
      </c>
      <c r="G10" s="29" t="s">
        <v>173</v>
      </c>
      <c r="H10" s="50" t="s">
        <v>179</v>
      </c>
    </row>
    <row r="11" spans="1:10">
      <c r="A11" s="9" t="s">
        <v>0</v>
      </c>
      <c r="B11" s="21" t="s">
        <v>112</v>
      </c>
      <c r="C11" s="13" t="s">
        <v>68</v>
      </c>
      <c r="D11" s="20">
        <f t="shared" ref="D11:D31" si="0">ROUND(E11*$C$8,2)</f>
        <v>409.57</v>
      </c>
      <c r="E11" s="51">
        <v>21.443232323232323</v>
      </c>
      <c r="F11" s="6" t="s">
        <v>73</v>
      </c>
      <c r="G11" s="20">
        <f>ROUND(H11*$C$8,2)</f>
        <v>409.57</v>
      </c>
      <c r="H11" s="51">
        <v>21.443232323232323</v>
      </c>
      <c r="I11" s="19"/>
      <c r="J11" s="19"/>
    </row>
    <row r="12" spans="1:10">
      <c r="A12" s="9" t="s">
        <v>1</v>
      </c>
      <c r="B12" s="22" t="s">
        <v>128</v>
      </c>
      <c r="C12" s="6" t="s">
        <v>69</v>
      </c>
      <c r="D12" s="20">
        <f t="shared" si="0"/>
        <v>12272.82</v>
      </c>
      <c r="E12" s="51">
        <v>642.55584415584417</v>
      </c>
      <c r="F12" s="6" t="s">
        <v>74</v>
      </c>
      <c r="G12" s="20">
        <f>ROUND(H12*$C$8,2)</f>
        <v>1226.81</v>
      </c>
      <c r="H12" s="51">
        <v>64.230880230880231</v>
      </c>
      <c r="I12" s="19"/>
      <c r="J12" s="19"/>
    </row>
    <row r="13" spans="1:10">
      <c r="A13" s="9" t="s">
        <v>2</v>
      </c>
      <c r="B13" s="21" t="s">
        <v>113</v>
      </c>
      <c r="C13" s="6" t="s">
        <v>70</v>
      </c>
      <c r="D13" s="20">
        <f t="shared" si="0"/>
        <v>14318.76</v>
      </c>
      <c r="E13" s="51">
        <v>749.67318903318892</v>
      </c>
      <c r="F13" s="6" t="s">
        <v>75</v>
      </c>
      <c r="G13" s="20">
        <f>ROUND(H13*$C$8,2)</f>
        <v>1226.81</v>
      </c>
      <c r="H13" s="51">
        <v>64.230880230880231</v>
      </c>
      <c r="I13" s="19"/>
      <c r="J13" s="19"/>
    </row>
    <row r="14" spans="1:10">
      <c r="A14" s="10" t="s">
        <v>3</v>
      </c>
      <c r="B14" s="22" t="s">
        <v>125</v>
      </c>
      <c r="C14" s="14" t="s">
        <v>71</v>
      </c>
      <c r="D14" s="20">
        <f t="shared" si="0"/>
        <v>4907.24</v>
      </c>
      <c r="E14" s="51">
        <v>256.92352092352093</v>
      </c>
      <c r="F14" s="6" t="s">
        <v>76</v>
      </c>
      <c r="G14" s="20">
        <f>ROUND(H14*$C$8,2)</f>
        <v>415.23</v>
      </c>
      <c r="H14" s="51">
        <v>21.739682539682541</v>
      </c>
      <c r="I14" s="19"/>
      <c r="J14" s="19"/>
    </row>
    <row r="15" spans="1:10">
      <c r="A15" s="11" t="s">
        <v>18</v>
      </c>
      <c r="B15" s="23" t="s">
        <v>126</v>
      </c>
      <c r="C15" s="8" t="s">
        <v>72</v>
      </c>
      <c r="D15" s="20">
        <f t="shared" si="0"/>
        <v>72193.039999999994</v>
      </c>
      <c r="E15" s="51">
        <v>3779.7402597402602</v>
      </c>
      <c r="F15" s="54" t="s">
        <v>152</v>
      </c>
      <c r="G15" s="55"/>
      <c r="H15" s="56"/>
      <c r="I15" s="19"/>
      <c r="J15" s="19"/>
    </row>
    <row r="16" spans="1:10">
      <c r="A16" s="17" t="s">
        <v>25</v>
      </c>
      <c r="B16" s="24" t="s">
        <v>129</v>
      </c>
      <c r="C16" s="6" t="s">
        <v>77</v>
      </c>
      <c r="D16" s="20">
        <f t="shared" si="0"/>
        <v>17175.34</v>
      </c>
      <c r="E16" s="51">
        <v>899.23232323232332</v>
      </c>
      <c r="F16" s="6" t="s">
        <v>78</v>
      </c>
      <c r="G16" s="20">
        <f>ROUND(H16*$C$8,2)</f>
        <v>830.46</v>
      </c>
      <c r="H16" s="51">
        <v>43.479365079365081</v>
      </c>
      <c r="I16" s="19"/>
      <c r="J16" s="19"/>
    </row>
    <row r="17" spans="1:10">
      <c r="A17" s="9" t="s">
        <v>7</v>
      </c>
      <c r="B17" s="21" t="s">
        <v>117</v>
      </c>
      <c r="C17" s="6" t="s">
        <v>85</v>
      </c>
      <c r="D17" s="20">
        <f t="shared" si="0"/>
        <v>14721.72</v>
      </c>
      <c r="E17" s="51">
        <v>770.77056277056283</v>
      </c>
      <c r="F17" s="6" t="s">
        <v>89</v>
      </c>
      <c r="G17" s="20">
        <f>ROUND(H17*$C$8,2)</f>
        <v>1226.81</v>
      </c>
      <c r="H17" s="51">
        <v>64.230880230880231</v>
      </c>
      <c r="I17" s="19"/>
      <c r="J17" s="19"/>
    </row>
    <row r="18" spans="1:10">
      <c r="A18" s="9" t="s">
        <v>8</v>
      </c>
      <c r="B18" s="21" t="s">
        <v>118</v>
      </c>
      <c r="C18" s="6" t="s">
        <v>86</v>
      </c>
      <c r="D18" s="20">
        <f t="shared" si="0"/>
        <v>6964.5</v>
      </c>
      <c r="E18" s="51">
        <v>364.63376623376627</v>
      </c>
      <c r="F18" s="6" t="s">
        <v>90</v>
      </c>
      <c r="G18" s="20">
        <f>ROUND(H18*$C$8,2)</f>
        <v>415.23</v>
      </c>
      <c r="H18" s="51">
        <v>21.739682539682541</v>
      </c>
      <c r="I18" s="19"/>
      <c r="J18" s="19"/>
    </row>
    <row r="19" spans="1:10">
      <c r="A19" s="9" t="s">
        <v>14</v>
      </c>
      <c r="B19" s="21" t="s">
        <v>119</v>
      </c>
      <c r="C19" s="6" t="s">
        <v>87</v>
      </c>
      <c r="D19" s="20">
        <f t="shared" si="0"/>
        <v>17760.43</v>
      </c>
      <c r="E19" s="51">
        <v>929.86551226551239</v>
      </c>
      <c r="F19" s="6" t="s">
        <v>91</v>
      </c>
      <c r="G19" s="20">
        <f>ROUND(H19*$C$8,2)</f>
        <v>1226.81</v>
      </c>
      <c r="H19" s="51">
        <v>64.230880230880231</v>
      </c>
      <c r="I19" s="19"/>
      <c r="J19" s="19"/>
    </row>
    <row r="20" spans="1:10">
      <c r="A20" s="9" t="s">
        <v>12</v>
      </c>
      <c r="B20" s="22" t="s">
        <v>121</v>
      </c>
      <c r="C20" s="6" t="s">
        <v>92</v>
      </c>
      <c r="D20" s="20">
        <f t="shared" si="0"/>
        <v>24536.2</v>
      </c>
      <c r="E20" s="51">
        <v>1284.6176046176047</v>
      </c>
      <c r="F20" s="6" t="s">
        <v>93</v>
      </c>
      <c r="G20" s="20">
        <f>ROUND(H20*$C$8,2)</f>
        <v>2057.27</v>
      </c>
      <c r="H20" s="51">
        <v>107.71024531024531</v>
      </c>
      <c r="I20" s="19"/>
      <c r="J20" s="19"/>
    </row>
    <row r="21" spans="1:10">
      <c r="A21" s="17" t="s">
        <v>15</v>
      </c>
      <c r="B21" s="25" t="s">
        <v>124</v>
      </c>
      <c r="C21" s="6" t="s">
        <v>94</v>
      </c>
      <c r="D21" s="20">
        <f t="shared" si="0"/>
        <v>14721.72</v>
      </c>
      <c r="E21" s="51">
        <v>770.77056277056283</v>
      </c>
      <c r="F21" s="54" t="s">
        <v>152</v>
      </c>
      <c r="G21" s="55"/>
      <c r="H21" s="56">
        <f t="shared" ref="H21:H31" si="1">G21/10.395</f>
        <v>0</v>
      </c>
      <c r="I21" s="19"/>
      <c r="J21" s="19"/>
    </row>
    <row r="22" spans="1:10">
      <c r="A22" s="9" t="s">
        <v>13</v>
      </c>
      <c r="B22" s="22" t="s">
        <v>123</v>
      </c>
      <c r="C22" s="6" t="s">
        <v>95</v>
      </c>
      <c r="D22" s="20">
        <f t="shared" si="0"/>
        <v>11456.52</v>
      </c>
      <c r="E22" s="51">
        <v>599.81760461760462</v>
      </c>
      <c r="F22" s="6" t="s">
        <v>96</v>
      </c>
      <c r="G22" s="20">
        <f>ROUND(H22*$C$8,2)</f>
        <v>830.46</v>
      </c>
      <c r="H22" s="51">
        <v>43.479365079365081</v>
      </c>
      <c r="I22" s="19"/>
      <c r="J22" s="19"/>
    </row>
    <row r="23" spans="1:10">
      <c r="A23" s="9" t="s">
        <v>4</v>
      </c>
      <c r="B23" s="21" t="s">
        <v>114</v>
      </c>
      <c r="C23" s="6" t="s">
        <v>97</v>
      </c>
      <c r="D23" s="20">
        <f t="shared" si="0"/>
        <v>9002.9</v>
      </c>
      <c r="E23" s="51">
        <v>471.35584415584412</v>
      </c>
      <c r="F23" s="6" t="s">
        <v>98</v>
      </c>
      <c r="G23" s="20">
        <f>ROUND(H23*$C$8,2)</f>
        <v>415.23</v>
      </c>
      <c r="H23" s="51">
        <v>21.739682539682541</v>
      </c>
      <c r="I23" s="19"/>
      <c r="J23" s="19"/>
    </row>
    <row r="24" spans="1:10">
      <c r="A24" s="9" t="s">
        <v>5</v>
      </c>
      <c r="B24" s="22" t="s">
        <v>115</v>
      </c>
      <c r="C24" s="6" t="s">
        <v>99</v>
      </c>
      <c r="D24" s="20">
        <f t="shared" si="0"/>
        <v>2868.85</v>
      </c>
      <c r="E24" s="51">
        <v>150.20144300144301</v>
      </c>
      <c r="F24" s="6" t="s">
        <v>100</v>
      </c>
      <c r="G24" s="20">
        <f>ROUND(H24*$C$8,2)</f>
        <v>415.23</v>
      </c>
      <c r="H24" s="51">
        <v>21.739682539682541</v>
      </c>
      <c r="I24" s="19"/>
      <c r="J24" s="19"/>
    </row>
    <row r="25" spans="1:10">
      <c r="A25" s="17" t="s">
        <v>23</v>
      </c>
      <c r="B25" s="25" t="s">
        <v>116</v>
      </c>
      <c r="C25" s="6" t="s">
        <v>101</v>
      </c>
      <c r="D25" s="20">
        <f t="shared" si="0"/>
        <v>2264.88</v>
      </c>
      <c r="E25" s="51">
        <v>118.58008658008657</v>
      </c>
      <c r="F25" s="54" t="s">
        <v>152</v>
      </c>
      <c r="G25" s="55"/>
      <c r="H25" s="56">
        <f t="shared" si="1"/>
        <v>0</v>
      </c>
      <c r="I25" s="19"/>
      <c r="J25" s="19"/>
    </row>
    <row r="26" spans="1:10">
      <c r="A26" s="9" t="s">
        <v>6</v>
      </c>
      <c r="B26" s="22" t="s">
        <v>122</v>
      </c>
      <c r="C26" s="6" t="s">
        <v>102</v>
      </c>
      <c r="D26" s="20">
        <f t="shared" si="0"/>
        <v>2453.62</v>
      </c>
      <c r="E26" s="51">
        <v>128.46176046176046</v>
      </c>
      <c r="F26" s="6" t="s">
        <v>103</v>
      </c>
      <c r="G26" s="20">
        <f>ROUND(H26*$C$8,2)</f>
        <v>415.23</v>
      </c>
      <c r="H26" s="51">
        <v>21.739682539682541</v>
      </c>
      <c r="I26" s="19"/>
      <c r="J26" s="19"/>
    </row>
    <row r="27" spans="1:10">
      <c r="A27" s="9" t="s">
        <v>9</v>
      </c>
      <c r="B27" s="21" t="s">
        <v>154</v>
      </c>
      <c r="C27" s="6" t="s">
        <v>104</v>
      </c>
      <c r="D27" s="20">
        <f t="shared" si="0"/>
        <v>9002.9</v>
      </c>
      <c r="E27" s="51">
        <v>471.35584415584412</v>
      </c>
      <c r="F27" s="6" t="s">
        <v>105</v>
      </c>
      <c r="G27" s="20">
        <f>ROUND(H27*$C$8,2)</f>
        <v>830.46</v>
      </c>
      <c r="H27" s="51">
        <v>43.479365079365081</v>
      </c>
      <c r="I27" s="19"/>
      <c r="J27" s="19"/>
    </row>
    <row r="28" spans="1:10">
      <c r="A28" s="9" t="s">
        <v>10</v>
      </c>
      <c r="B28" s="22" t="s">
        <v>120</v>
      </c>
      <c r="C28" s="6" t="s">
        <v>106</v>
      </c>
      <c r="D28" s="20">
        <f t="shared" si="0"/>
        <v>2868.85</v>
      </c>
      <c r="E28" s="51">
        <v>150.20144300144301</v>
      </c>
      <c r="F28" s="6" t="s">
        <v>107</v>
      </c>
      <c r="G28" s="20">
        <f>ROUND(H28*$C$8,2)</f>
        <v>415.23</v>
      </c>
      <c r="H28" s="51">
        <v>21.739682539682541</v>
      </c>
      <c r="I28" s="19"/>
      <c r="J28" s="19"/>
    </row>
    <row r="29" spans="1:10">
      <c r="A29" s="9" t="s">
        <v>11</v>
      </c>
      <c r="B29" s="22" t="s">
        <v>127</v>
      </c>
      <c r="C29" s="6" t="s">
        <v>108</v>
      </c>
      <c r="D29" s="20">
        <f t="shared" si="0"/>
        <v>4095.66</v>
      </c>
      <c r="E29" s="51">
        <v>214.43232323232323</v>
      </c>
      <c r="F29" s="6" t="s">
        <v>109</v>
      </c>
      <c r="G29" s="20">
        <f>ROUND(H29*$C$8,2)</f>
        <v>415.23</v>
      </c>
      <c r="H29" s="51">
        <v>21.739682539682541</v>
      </c>
      <c r="I29" s="19"/>
      <c r="J29" s="19"/>
    </row>
    <row r="30" spans="1:10" s="7" customFormat="1" ht="16.5" customHeight="1">
      <c r="A30" s="26" t="s">
        <v>148</v>
      </c>
      <c r="B30" s="26" t="s">
        <v>138</v>
      </c>
      <c r="C30" s="15" t="s">
        <v>110</v>
      </c>
      <c r="D30" s="20">
        <f t="shared" si="0"/>
        <v>11871.74</v>
      </c>
      <c r="E30" s="51">
        <v>621.55728715728719</v>
      </c>
      <c r="F30" s="16" t="s">
        <v>111</v>
      </c>
      <c r="G30" s="20">
        <f>ROUND(H30*$C$8,2)</f>
        <v>415.23</v>
      </c>
      <c r="H30" s="51">
        <v>21.739682539682541</v>
      </c>
      <c r="I30" s="19"/>
      <c r="J30" s="19"/>
    </row>
    <row r="31" spans="1:10" s="7" customFormat="1" ht="16.5" customHeight="1">
      <c r="A31" s="26" t="s">
        <v>137</v>
      </c>
      <c r="B31" s="26" t="s">
        <v>165</v>
      </c>
      <c r="C31" s="15" t="s">
        <v>166</v>
      </c>
      <c r="D31" s="20">
        <f t="shared" si="0"/>
        <v>4674.3999999999996</v>
      </c>
      <c r="E31" s="51">
        <v>244.73304473304475</v>
      </c>
      <c r="F31" s="54" t="s">
        <v>152</v>
      </c>
      <c r="G31" s="55"/>
      <c r="H31" s="56">
        <f t="shared" si="1"/>
        <v>0</v>
      </c>
      <c r="I31" s="19"/>
      <c r="J31" s="19"/>
    </row>
    <row r="32" spans="1:10">
      <c r="H32" s="5"/>
    </row>
    <row r="33" spans="1:8">
      <c r="A33" s="2" t="s">
        <v>133</v>
      </c>
      <c r="F33" s="4"/>
      <c r="H33" s="5"/>
    </row>
    <row r="34" spans="1:8" ht="28.5" customHeight="1">
      <c r="A34" s="60" t="s">
        <v>136</v>
      </c>
      <c r="B34" s="60"/>
      <c r="C34" s="6" t="s">
        <v>146</v>
      </c>
      <c r="D34" s="30">
        <f>D11+D16</f>
        <v>17584.91</v>
      </c>
      <c r="E34" s="51">
        <f>E11+E16</f>
        <v>920.67555555555566</v>
      </c>
      <c r="F34" s="6" t="s">
        <v>147</v>
      </c>
      <c r="G34" s="30">
        <f>G11+G16</f>
        <v>1240.03</v>
      </c>
      <c r="H34" s="51">
        <f>H11+H16</f>
        <v>64.922597402597404</v>
      </c>
    </row>
    <row r="35" spans="1:8">
      <c r="A35" s="59" t="s">
        <v>19</v>
      </c>
      <c r="B35" s="59"/>
      <c r="C35" s="6" t="s">
        <v>79</v>
      </c>
      <c r="D35" s="20">
        <f>ROUND(E35*$C$8,2)</f>
        <v>25781.88</v>
      </c>
      <c r="E35" s="51">
        <v>1349.8366522366523</v>
      </c>
      <c r="F35" s="6" t="s">
        <v>82</v>
      </c>
      <c r="G35" s="20">
        <f>ROUND(H35*$C$8,2)</f>
        <v>1226.81</v>
      </c>
      <c r="H35" s="51">
        <v>64.230880230880231</v>
      </c>
    </row>
    <row r="36" spans="1:8">
      <c r="A36" s="59" t="s">
        <v>20</v>
      </c>
      <c r="B36" s="59"/>
      <c r="C36" s="6" t="s">
        <v>80</v>
      </c>
      <c r="D36" s="20">
        <f>ROUND(E36*$C$8,2)</f>
        <v>23328.26</v>
      </c>
      <c r="E36" s="51">
        <v>1221.3748917748919</v>
      </c>
      <c r="F36" s="6" t="s">
        <v>83</v>
      </c>
      <c r="G36" s="20">
        <f>ROUND(H36*$C$8,2)</f>
        <v>1226.81</v>
      </c>
      <c r="H36" s="51">
        <v>64.230880230880231</v>
      </c>
    </row>
    <row r="37" spans="1:8">
      <c r="A37" s="59" t="s">
        <v>21</v>
      </c>
      <c r="B37" s="59"/>
      <c r="C37" s="6" t="s">
        <v>81</v>
      </c>
      <c r="D37" s="20">
        <f>ROUND(E37*$C$8,2)</f>
        <v>31897.06</v>
      </c>
      <c r="E37" s="51">
        <v>1670.002886002886</v>
      </c>
      <c r="F37" s="6" t="s">
        <v>84</v>
      </c>
      <c r="G37" s="20">
        <f>ROUND(H37*$C$8,2)</f>
        <v>1226.81</v>
      </c>
      <c r="H37" s="51">
        <v>64.230880230880231</v>
      </c>
    </row>
    <row r="38" spans="1:8">
      <c r="A38" s="2"/>
      <c r="B38" s="2"/>
      <c r="F38" s="4"/>
      <c r="H38" s="5"/>
    </row>
    <row r="39" spans="1:8">
      <c r="A39" s="2" t="s">
        <v>161</v>
      </c>
      <c r="F39" s="4"/>
      <c r="H39" s="5"/>
    </row>
    <row r="40" spans="1:8">
      <c r="A40" s="17" t="s">
        <v>143</v>
      </c>
      <c r="B40" s="22" t="s">
        <v>153</v>
      </c>
      <c r="C40" s="6" t="s">
        <v>157</v>
      </c>
      <c r="D40" s="20">
        <f>ROUND(E40*$C$8,2)</f>
        <v>14759.47</v>
      </c>
      <c r="E40" s="51">
        <v>772.74689754689757</v>
      </c>
      <c r="F40" s="4"/>
      <c r="H40" s="5"/>
    </row>
    <row r="41" spans="1:8">
      <c r="A41" s="17" t="s">
        <v>2</v>
      </c>
      <c r="B41" s="22" t="s">
        <v>144</v>
      </c>
      <c r="C41" s="6" t="s">
        <v>158</v>
      </c>
      <c r="D41" s="20">
        <f>ROUND(E41*$C$8,2)</f>
        <v>17037.560000000001</v>
      </c>
      <c r="E41" s="51">
        <v>892.01870129870122</v>
      </c>
      <c r="F41" s="4"/>
      <c r="H41" s="5"/>
    </row>
    <row r="42" spans="1:8">
      <c r="A42" s="17" t="s">
        <v>3</v>
      </c>
      <c r="B42" s="22" t="s">
        <v>145</v>
      </c>
      <c r="C42" s="6" t="s">
        <v>159</v>
      </c>
      <c r="D42" s="20">
        <f>ROUND(E42*$C$8,2)</f>
        <v>5053.51</v>
      </c>
      <c r="E42" s="51">
        <v>264.58181818181816</v>
      </c>
      <c r="F42" s="4"/>
      <c r="H42" s="5"/>
    </row>
    <row r="43" spans="1:8">
      <c r="E43" s="3"/>
      <c r="H43" s="5"/>
    </row>
    <row r="44" spans="1:8">
      <c r="A44" s="2" t="s">
        <v>163</v>
      </c>
      <c r="B44" s="2"/>
      <c r="F44" s="4"/>
    </row>
    <row r="45" spans="1:8" ht="27" customHeight="1">
      <c r="A45" s="57" t="s">
        <v>155</v>
      </c>
      <c r="B45" s="57"/>
      <c r="C45" s="57"/>
      <c r="D45" s="57"/>
      <c r="E45" s="57"/>
      <c r="F45" s="57"/>
      <c r="G45" s="57"/>
    </row>
    <row r="46" spans="1:8">
      <c r="A46" s="2" t="s">
        <v>22</v>
      </c>
      <c r="B46" s="2"/>
    </row>
  </sheetData>
  <sheetProtection password="CC23" sheet="1" objects="1" scenarios="1"/>
  <mergeCells count="12">
    <mergeCell ref="A45:G45"/>
    <mergeCell ref="A2:G2"/>
    <mergeCell ref="A35:B35"/>
    <mergeCell ref="A36:B36"/>
    <mergeCell ref="A37:B37"/>
    <mergeCell ref="A34:B34"/>
    <mergeCell ref="A5:B5"/>
    <mergeCell ref="A6:B6"/>
    <mergeCell ref="F15:H15"/>
    <mergeCell ref="F21:H21"/>
    <mergeCell ref="F25:H25"/>
    <mergeCell ref="F31:H31"/>
  </mergeCells>
  <phoneticPr fontId="0" type="noConversion"/>
  <conditionalFormatting sqref="F15 F21 F25 F30:F31">
    <cfRule type="cellIs" dxfId="59" priority="127" stopIfTrue="1" operator="greaterThan">
      <formula>XDZ14</formula>
    </cfRule>
    <cfRule type="cellIs" dxfId="58" priority="128" stopIfTrue="1" operator="lessThan">
      <formula>XDZ14</formula>
    </cfRule>
    <cfRule type="cellIs" dxfId="57" priority="129" stopIfTrue="1" operator="notEqual">
      <formula>#REF!</formula>
    </cfRule>
  </conditionalFormatting>
  <conditionalFormatting sqref="G31">
    <cfRule type="cellIs" dxfId="56" priority="205" stopIfTrue="1" operator="greaterThan">
      <formula>#REF!</formula>
    </cfRule>
    <cfRule type="cellIs" dxfId="55" priority="206" stopIfTrue="1" operator="lessThan">
      <formula>#REF!</formula>
    </cfRule>
    <cfRule type="cellIs" dxfId="54" priority="207" stopIfTrue="1" operator="notEqual">
      <formula>#REF!</formula>
    </cfRule>
  </conditionalFormatting>
  <conditionalFormatting sqref="G31">
    <cfRule type="cellIs" dxfId="53" priority="208" stopIfTrue="1" operator="greaterThan">
      <formula>#REF!</formula>
    </cfRule>
    <cfRule type="cellIs" dxfId="52" priority="209" stopIfTrue="1" operator="lessThan">
      <formula>#REF!</formula>
    </cfRule>
    <cfRule type="cellIs" dxfId="51" priority="210" stopIfTrue="1" operator="notEqual">
      <formula>#REF!</formula>
    </cfRule>
  </conditionalFormatting>
  <conditionalFormatting sqref="D34 G31">
    <cfRule type="cellIs" dxfId="50" priority="121" stopIfTrue="1" operator="greaterThan">
      <formula>#REF!</formula>
    </cfRule>
    <cfRule type="cellIs" dxfId="49" priority="122" stopIfTrue="1" operator="lessThan">
      <formula>#REF!</formula>
    </cfRule>
    <cfRule type="cellIs" dxfId="48" priority="123" stopIfTrue="1" operator="notEqual">
      <formula>#REF!</formula>
    </cfRule>
  </conditionalFormatting>
  <conditionalFormatting sqref="G31">
    <cfRule type="cellIs" dxfId="47" priority="115" stopIfTrue="1" operator="greaterThan">
      <formula>#REF!</formula>
    </cfRule>
    <cfRule type="cellIs" dxfId="46" priority="116" stopIfTrue="1" operator="lessThan">
      <formula>#REF!</formula>
    </cfRule>
    <cfRule type="cellIs" dxfId="45" priority="117" stopIfTrue="1" operator="notEqual">
      <formula>#REF!</formula>
    </cfRule>
  </conditionalFormatting>
  <conditionalFormatting sqref="G31">
    <cfRule type="cellIs" dxfId="44" priority="181" stopIfTrue="1" operator="greaterThan">
      <formula>#REF!</formula>
    </cfRule>
    <cfRule type="cellIs" dxfId="43" priority="182" stopIfTrue="1" operator="lessThan">
      <formula>#REF!</formula>
    </cfRule>
    <cfRule type="cellIs" dxfId="42" priority="183" stopIfTrue="1" operator="notEqual">
      <formula>#REF!</formula>
    </cfRule>
  </conditionalFormatting>
  <conditionalFormatting sqref="G34">
    <cfRule type="cellIs" dxfId="41" priority="232" stopIfTrue="1" operator="greaterThan">
      <formula>#REF!</formula>
    </cfRule>
    <cfRule type="cellIs" dxfId="40" priority="233" stopIfTrue="1" operator="lessThan">
      <formula>#REF!</formula>
    </cfRule>
    <cfRule type="cellIs" dxfId="39" priority="234" stopIfTrue="1" operator="notEqual">
      <formula>#REF!</formula>
    </cfRule>
  </conditionalFormatting>
  <conditionalFormatting sqref="F31">
    <cfRule type="cellIs" dxfId="38" priority="34" stopIfTrue="1" operator="greaterThan">
      <formula>XDZ30</formula>
    </cfRule>
    <cfRule type="cellIs" dxfId="37" priority="35" stopIfTrue="1" operator="lessThan">
      <formula>XDZ30</formula>
    </cfRule>
    <cfRule type="cellIs" dxfId="36" priority="36" stopIfTrue="1" operator="notEqual">
      <formula>#REF!</formula>
    </cfRule>
  </conditionalFormatting>
  <conditionalFormatting sqref="D6:E8">
    <cfRule type="cellIs" dxfId="35" priority="31" stopIfTrue="1" operator="greaterThan">
      <formula>#REF!</formula>
    </cfRule>
    <cfRule type="cellIs" dxfId="34" priority="32" stopIfTrue="1" operator="lessThan">
      <formula>#REF!</formula>
    </cfRule>
    <cfRule type="cellIs" dxfId="33" priority="33" stopIfTrue="1" operator="notEqual">
      <formula>#REF!</formula>
    </cfRule>
  </conditionalFormatting>
  <conditionalFormatting sqref="F30 F15 F21 F25">
    <cfRule type="cellIs" dxfId="32" priority="28" stopIfTrue="1" operator="greaterThan">
      <formula>XDZ14</formula>
    </cfRule>
    <cfRule type="cellIs" dxfId="31" priority="29" stopIfTrue="1" operator="lessThan">
      <formula>XDZ14</formula>
    </cfRule>
    <cfRule type="cellIs" dxfId="30" priority="30" stopIfTrue="1" operator="notEqual">
      <formula>#REF!</formula>
    </cfRule>
  </conditionalFormatting>
  <conditionalFormatting sqref="F31">
    <cfRule type="cellIs" dxfId="29" priority="25" stopIfTrue="1" operator="greaterThan">
      <formula>XDZ30</formula>
    </cfRule>
    <cfRule type="cellIs" dxfId="28" priority="26" stopIfTrue="1" operator="lessThan">
      <formula>XDZ30</formula>
    </cfRule>
    <cfRule type="cellIs" dxfId="27" priority="27" stopIfTrue="1" operator="notEqual">
      <formula>#REF!</formula>
    </cfRule>
  </conditionalFormatting>
  <conditionalFormatting sqref="F15 F21 F25 F30:F31">
    <cfRule type="cellIs" dxfId="26" priority="22" stopIfTrue="1" operator="greaterThan">
      <formula>XDZ14</formula>
    </cfRule>
    <cfRule type="cellIs" dxfId="25" priority="23" stopIfTrue="1" operator="lessThan">
      <formula>XDZ14</formula>
    </cfRule>
    <cfRule type="cellIs" dxfId="24" priority="24" stopIfTrue="1" operator="notEqual">
      <formula>#REF!</formula>
    </cfRule>
  </conditionalFormatting>
  <conditionalFormatting sqref="G31">
    <cfRule type="cellIs" dxfId="23" priority="19" stopIfTrue="1" operator="greaterThan">
      <formula>#REF!</formula>
    </cfRule>
    <cfRule type="cellIs" dxfId="22" priority="20" stopIfTrue="1" operator="lessThan">
      <formula>#REF!</formula>
    </cfRule>
    <cfRule type="cellIs" dxfId="21" priority="21" stopIfTrue="1" operator="notEqual">
      <formula>#REF!</formula>
    </cfRule>
  </conditionalFormatting>
  <conditionalFormatting sqref="G31">
    <cfRule type="cellIs" dxfId="20" priority="16" stopIfTrue="1" operator="greaterThan">
      <formula>#REF!</formula>
    </cfRule>
    <cfRule type="cellIs" dxfId="19" priority="17" stopIfTrue="1" operator="lessThan">
      <formula>#REF!</formula>
    </cfRule>
    <cfRule type="cellIs" dxfId="18" priority="18" stopIfTrue="1" operator="notEqual">
      <formula>#REF!</formula>
    </cfRule>
  </conditionalFormatting>
  <conditionalFormatting sqref="G31">
    <cfRule type="cellIs" dxfId="17" priority="13" stopIfTrue="1" operator="greaterThan">
      <formula>#REF!</formula>
    </cfRule>
    <cfRule type="cellIs" dxfId="16" priority="14" stopIfTrue="1" operator="lessThan">
      <formula>#REF!</formula>
    </cfRule>
    <cfRule type="cellIs" dxfId="15" priority="15" stopIfTrue="1" operator="notEqual">
      <formula>#REF!</formula>
    </cfRule>
  </conditionalFormatting>
  <conditionalFormatting sqref="G31">
    <cfRule type="cellIs" dxfId="14" priority="10" stopIfTrue="1" operator="greaterThan">
      <formula>XEC33</formula>
    </cfRule>
    <cfRule type="cellIs" dxfId="13" priority="11" stopIfTrue="1" operator="lessThan">
      <formula>XEC33</formula>
    </cfRule>
    <cfRule type="cellIs" dxfId="12" priority="12" stopIfTrue="1" operator="notEqual">
      <formula>#REF!</formula>
    </cfRule>
  </conditionalFormatting>
  <conditionalFormatting sqref="G31">
    <cfRule type="cellIs" dxfId="11" priority="7" stopIfTrue="1" operator="greaterThan">
      <formula>XEB33</formula>
    </cfRule>
    <cfRule type="cellIs" dxfId="10" priority="8" stopIfTrue="1" operator="lessThan">
      <formula>XEB33</formula>
    </cfRule>
    <cfRule type="cellIs" dxfId="9" priority="9" stopIfTrue="1" operator="notEqual">
      <formula>#REF!</formula>
    </cfRule>
  </conditionalFormatting>
  <conditionalFormatting sqref="F30 F15 F21:F22 F25">
    <cfRule type="cellIs" dxfId="8" priority="4" stopIfTrue="1" operator="greaterThan">
      <formula>XDZ14</formula>
    </cfRule>
    <cfRule type="cellIs" dxfId="7" priority="5" stopIfTrue="1" operator="lessThan">
      <formula>XDZ14</formula>
    </cfRule>
    <cfRule type="cellIs" dxfId="6" priority="6" stopIfTrue="1" operator="notEqual">
      <formula>#REF!</formula>
    </cfRule>
  </conditionalFormatting>
  <conditionalFormatting sqref="F31">
    <cfRule type="cellIs" dxfId="5" priority="1" stopIfTrue="1" operator="greaterThan">
      <formula>XDZ30</formula>
    </cfRule>
    <cfRule type="cellIs" dxfId="4" priority="2" stopIfTrue="1" operator="lessThan">
      <formula>XDZ30</formula>
    </cfRule>
    <cfRule type="cellIs" dxfId="3" priority="3" stopIfTrue="1" operator="notEqual">
      <formula>#REF!</formula>
    </cfRule>
  </conditionalFormatting>
  <pageMargins left="0.78740157480314965" right="0.39370078740157483" top="0.59055118110236227" bottom="0.59055118110236227" header="0" footer="0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zoomScale="115" zoomScaleNormal="115" workbookViewId="0">
      <selection activeCell="A13" sqref="A13"/>
    </sheetView>
  </sheetViews>
  <sheetFormatPr defaultColWidth="11.42578125" defaultRowHeight="12.75"/>
  <cols>
    <col min="1" max="1" width="50.85546875" style="3" customWidth="1"/>
    <col min="2" max="2" width="18.42578125" style="3" customWidth="1"/>
    <col min="3" max="3" width="17.140625" style="5" customWidth="1"/>
    <col min="4" max="4" width="7.85546875" style="1" customWidth="1"/>
    <col min="5" max="16384" width="11.42578125" style="1"/>
  </cols>
  <sheetData>
    <row r="1" spans="1:5" ht="21" customHeight="1">
      <c r="A1" s="18" t="s">
        <v>177</v>
      </c>
      <c r="B1" s="18"/>
      <c r="C1" s="18"/>
      <c r="D1" s="18"/>
      <c r="E1" s="18"/>
    </row>
    <row r="2" spans="1:5" ht="12.75" customHeight="1">
      <c r="A2" s="58" t="str">
        <f>'12-months'!A2:G2</f>
        <v>Цены действительны с 14.04.2014 до их отмены или пересмотра</v>
      </c>
      <c r="B2" s="58"/>
      <c r="C2" s="58"/>
      <c r="D2" s="58"/>
      <c r="E2" s="58"/>
    </row>
    <row r="3" spans="1:5" ht="7.5" customHeight="1">
      <c r="A3" s="41"/>
      <c r="B3" s="41"/>
      <c r="C3" s="41"/>
      <c r="D3" s="41"/>
      <c r="E3" s="41"/>
    </row>
    <row r="4" spans="1:5" ht="12.75" customHeight="1">
      <c r="A4" s="47" t="str">
        <f>'12-months'!A8</f>
        <v>Курс</v>
      </c>
      <c r="B4" s="47">
        <f>'12-months'!C8</f>
        <v>19.100000000000001</v>
      </c>
      <c r="C4" s="1"/>
      <c r="D4" s="41"/>
      <c r="E4" s="41"/>
    </row>
    <row r="5" spans="1:5" ht="5.25" customHeight="1">
      <c r="A5" s="41"/>
      <c r="B5" s="41"/>
      <c r="C5" s="41"/>
      <c r="D5" s="41"/>
      <c r="E5" s="41"/>
    </row>
    <row r="6" spans="1:5" ht="27" customHeight="1">
      <c r="A6" s="27" t="s">
        <v>131</v>
      </c>
      <c r="B6" s="28" t="s">
        <v>17</v>
      </c>
      <c r="C6" s="29" t="s">
        <v>174</v>
      </c>
      <c r="D6" s="50" t="s">
        <v>179</v>
      </c>
    </row>
    <row r="7" spans="1:5" ht="25.5">
      <c r="A7" s="35" t="s">
        <v>156</v>
      </c>
      <c r="B7" s="6" t="s">
        <v>151</v>
      </c>
      <c r="C7" s="46">
        <f>ROUND(D7*$B$4,2)</f>
        <v>10588.31</v>
      </c>
      <c r="D7" s="51">
        <v>554.36190476190473</v>
      </c>
    </row>
    <row r="8" spans="1:5">
      <c r="A8" s="12" t="s">
        <v>149</v>
      </c>
      <c r="B8" s="6" t="s">
        <v>160</v>
      </c>
      <c r="C8" s="46">
        <f>ROUND(D8*$B$4,2)</f>
        <v>6417.16</v>
      </c>
      <c r="D8" s="51">
        <v>335.97691197691199</v>
      </c>
    </row>
    <row r="9" spans="1:5">
      <c r="A9" s="31"/>
      <c r="B9" s="32"/>
      <c r="C9" s="33"/>
    </row>
    <row r="12" spans="1:5" s="5" customFormat="1">
      <c r="A12" s="3"/>
      <c r="B12" s="3" t="s">
        <v>24</v>
      </c>
      <c r="D12" s="1"/>
      <c r="E12" s="1"/>
    </row>
    <row r="13" spans="1:5">
      <c r="A13" s="2"/>
    </row>
  </sheetData>
  <sheetProtection password="CC23" sheet="1" objects="1" scenarios="1"/>
  <mergeCells count="1">
    <mergeCell ref="A2:E2"/>
  </mergeCells>
  <phoneticPr fontId="0" type="noConversion"/>
  <conditionalFormatting sqref="C9">
    <cfRule type="cellIs" dxfId="2" priority="1" stopIfTrue="1" operator="greaterThan">
      <formula>#REF!</formula>
    </cfRule>
    <cfRule type="cellIs" dxfId="1" priority="2" stopIfTrue="1" operator="lessThan">
      <formula>#REF!</formula>
    </cfRule>
    <cfRule type="cellIs" dxfId="0" priority="3" stopIfTrue="1" operator="notEqual">
      <formula>#REF!</formula>
    </cfRule>
  </conditionalFormatting>
  <pageMargins left="0.78740157480314965" right="0.39370078740157483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12-months</vt:lpstr>
      <vt:lpstr>36-months</vt:lpstr>
      <vt:lpstr>OTP</vt:lpstr>
    </vt:vector>
  </TitlesOfParts>
  <Company>BOSCH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fre3pl</dc:creator>
  <cp:lastModifiedBy>san5kv</cp:lastModifiedBy>
  <cp:lastPrinted>2012-08-08T07:59:01Z</cp:lastPrinted>
  <dcterms:created xsi:type="dcterms:W3CDTF">2011-07-15T12:57:03Z</dcterms:created>
  <dcterms:modified xsi:type="dcterms:W3CDTF">2014-04-14T06:19:14Z</dcterms:modified>
</cp:coreProperties>
</file>